
<file path=[Content_Types].xml><?xml version="1.0" encoding="utf-8"?>
<Types xmlns="http://schemas.openxmlformats.org/package/2006/content-types"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23112552.HCAD\Downloads\"/>
    </mc:Choice>
  </mc:AlternateContent>
  <xr:revisionPtr revIDLastSave="0" documentId="13_ncr:1_{C701AFFE-2460-4BF6-8B5D-57ACA6A05117}" xr6:coauthVersionLast="47" xr6:coauthVersionMax="47" xr10:uidLastSave="{00000000-0000-0000-0000-000000000000}"/>
  <bookViews>
    <workbookView xWindow="-28920" yWindow="1620" windowWidth="29040" windowHeight="15840" tabRatio="888" activeTab="1" xr2:uid="{00000000-000D-0000-FFFF-FFFF00000000}"/>
  </bookViews>
  <sheets>
    <sheet name="Table of Contents " sheetId="6" r:id="rId1"/>
    <sheet name="TLV320AIC310x" sheetId="9" r:id="rId2"/>
    <sheet name="TLV320AIC31xx" sheetId="22" r:id="rId3"/>
    <sheet name="STATUS" sheetId="21" state="hidden" r:id="rId4"/>
    <sheet name="TLV320ADC310x" sheetId="25" r:id="rId5"/>
    <sheet name="TLV320AIC320x" sheetId="24" r:id="rId6"/>
    <sheet name="TLV320AIC325x" sheetId="23" r:id="rId7"/>
    <sheet name="Help" sheetId="5" r:id="rId8"/>
  </sheets>
  <definedNames>
    <definedName name="AVDD" localSheetId="4">TLV320ADC310x!$I$38</definedName>
    <definedName name="AVDD" localSheetId="1">TLV320AIC310x!$I$38</definedName>
    <definedName name="AVDD" localSheetId="2">TLV320AIC31xx!$I$38</definedName>
    <definedName name="AVDD" localSheetId="5">TLV320AIC320x!$I$38</definedName>
    <definedName name="AVDD" localSheetId="6">TLV320AIC325x!$I$38</definedName>
    <definedName name="AVSS" localSheetId="4">TLV320ADC310x!$I$39</definedName>
    <definedName name="AVSS" localSheetId="1">TLV320AIC310x!$I$39</definedName>
    <definedName name="AVSS" localSheetId="2">TLV320AIC31xx!$I$39</definedName>
    <definedName name="AVSS" localSheetId="5">TLV320AIC320x!$I$39</definedName>
    <definedName name="AVSS" localSheetId="6">TLV320AIC325x!$I$39</definedName>
    <definedName name="FIR_BYPASSED" localSheetId="4">#REF!</definedName>
    <definedName name="FIR_BYPASSED" localSheetId="5">#REF!</definedName>
    <definedName name="FIR_BYPASSED">#REF!</definedName>
    <definedName name="FSR_MULT" localSheetId="4">TLV320ADC310x!$I$54</definedName>
    <definedName name="FSR_MULT" localSheetId="1">TLV320AIC310x!$I$54</definedName>
    <definedName name="FSR_MULT" localSheetId="2">TLV320AIC31xx!$I$54</definedName>
    <definedName name="FSR_MULT" localSheetId="5">TLV320AIC320x!$I$54</definedName>
    <definedName name="FSR_MULT" localSheetId="6">TLV320AIC325x!$I$54</definedName>
    <definedName name="Gain" localSheetId="4">TLV320ADC310x!$I$37</definedName>
    <definedName name="Gain" localSheetId="1">TLV320AIC310x!$I$37</definedName>
    <definedName name="Gain" localSheetId="2">TLV320AIC31xx!$I$37</definedName>
    <definedName name="Gain" localSheetId="5">TLV320AIC320x!$I$37</definedName>
    <definedName name="Gain" localSheetId="6">TLV320AIC325x!$I$37</definedName>
    <definedName name="HIDE_ERROR_X" localSheetId="4">TLV320ADC310x!$O$76</definedName>
    <definedName name="HIDE_ERROR_X" localSheetId="1">TLV320AIC310x!$O$76</definedName>
    <definedName name="HIDE_ERROR_X" localSheetId="2">TLV320AIC31xx!$O$76</definedName>
    <definedName name="HIDE_ERROR_X" localSheetId="5">TLV320AIC320x!$O$76</definedName>
    <definedName name="HIDE_ERROR_X" localSheetId="6">TLV320AIC325x!$O$76</definedName>
    <definedName name="INPUT_MODE" localSheetId="4">TLV320ADC310x!#REF!</definedName>
    <definedName name="INPUT_MODE" localSheetId="1">TLV320AIC310x!#REF!</definedName>
    <definedName name="INPUT_MODE" localSheetId="2">TLV320AIC31xx!#REF!</definedName>
    <definedName name="INPUT_MODE" localSheetId="5">TLV320AIC320x!#REF!</definedName>
    <definedName name="INPUT_MODE" localSheetId="6">TLV320AIC325x!#REF!</definedName>
    <definedName name="MID_SUPPLY" localSheetId="4">TLV320ADC310x!$I$48</definedName>
    <definedName name="MID_SUPPLY" localSheetId="1">TLV320AIC310x!$I$48</definedName>
    <definedName name="MID_SUPPLY" localSheetId="2">TLV320AIC31xx!$I$48</definedName>
    <definedName name="MID_SUPPLY" localSheetId="5">TLV320AIC320x!$I$48</definedName>
    <definedName name="MID_SUPPLY" localSheetId="6">TLV320AIC325x!$I$48</definedName>
    <definedName name="PGA_Gain" localSheetId="4">TLV320ADC310x!$I$46</definedName>
    <definedName name="PGA_Gain" localSheetId="1">TLV320AIC310x!$I$46</definedName>
    <definedName name="PGA_Gain" localSheetId="2">TLV320AIC31xx!$I$46</definedName>
    <definedName name="PGA_Gain" localSheetId="5">TLV320AIC320x!$I$46</definedName>
    <definedName name="PGA_Gain" localSheetId="6">TLV320AIC325x!$I$46</definedName>
    <definedName name="POS_FULL_SCALE" localSheetId="4">TLV320ADC310x!$I$55</definedName>
    <definedName name="POS_FULL_SCALE" localSheetId="1">TLV320AIC310x!$I$55</definedName>
    <definedName name="POS_FULL_SCALE" localSheetId="2">TLV320AIC31xx!$I$55</definedName>
    <definedName name="POS_FULL_SCALE" localSheetId="5">TLV320AIC320x!$I$55</definedName>
    <definedName name="POS_FULL_SCALE" localSheetId="6">TLV320AIC325x!$I$55</definedName>
    <definedName name="SC_Gain" localSheetId="4">TLV320ADC310x!$I$47</definedName>
    <definedName name="SC_Gain" localSheetId="1">TLV320AIC310x!$I$47</definedName>
    <definedName name="SC_Gain" localSheetId="2">TLV320AIC31xx!$I$47</definedName>
    <definedName name="SC_Gain" localSheetId="5">TLV320AIC320x!$I$47</definedName>
    <definedName name="SC_Gain" localSheetId="6">TLV320AIC325x!$I$47</definedName>
    <definedName name="SHOW_ERROR_X" localSheetId="4">TLV320ADC310x!$O$75</definedName>
    <definedName name="SHOW_ERROR_X" localSheetId="1">TLV320AIC310x!$O$75</definedName>
    <definedName name="SHOW_ERROR_X" localSheetId="2">TLV320AIC31xx!$O$75</definedName>
    <definedName name="SHOW_ERROR_X" localSheetId="5">TLV320AIC320x!$O$75</definedName>
    <definedName name="SHOW_ERROR_X" localSheetId="6">TLV320AIC325x!$O$75</definedName>
    <definedName name="Swing_to_Rail" localSheetId="4">TLV320ADC310x!$I$49</definedName>
    <definedName name="Swing_to_Rail" localSheetId="1">TLV320AIC310x!$I$49</definedName>
    <definedName name="Swing_to_Rail" localSheetId="2">TLV320AIC31xx!$I$49</definedName>
    <definedName name="Swing_to_Rail" localSheetId="5">TLV320AIC320x!$I$49</definedName>
    <definedName name="Swing_to_Rail" localSheetId="6">TLV320AIC325x!$I$49</definedName>
    <definedName name="VCM" localSheetId="4">TLV320ADC310x!$I$50</definedName>
    <definedName name="VCM" localSheetId="1">TLV320AIC310x!$I$50</definedName>
    <definedName name="VCM" localSheetId="2">TLV320AIC31xx!$I$50</definedName>
    <definedName name="VCM" localSheetId="5">TLV320AIC320x!$I$50</definedName>
    <definedName name="VCM" localSheetId="6">TLV320AIC325x!$I$50</definedName>
    <definedName name="VIN_DIFF" localSheetId="4">TLV320ADC310x!$I$51</definedName>
    <definedName name="VIN_DIFF" localSheetId="1">TLV320AIC310x!$I$51</definedName>
    <definedName name="VIN_DIFF" localSheetId="2">TLV320AIC31xx!$I$51</definedName>
    <definedName name="VIN_DIFF" localSheetId="5">TLV320AIC320x!$I$51</definedName>
    <definedName name="VIN_DIFF" localSheetId="6">TLV320AIC325x!$I$51</definedName>
    <definedName name="VIN_DIFF_MAX" localSheetId="4">TLV320ADC310x!$I$52</definedName>
    <definedName name="VIN_DIFF_MAX" localSheetId="1">TLV320AIC310x!$I$52</definedName>
    <definedName name="VIN_DIFF_MAX" localSheetId="2">TLV320AIC31xx!$I$52</definedName>
    <definedName name="VIN_DIFF_MAX" localSheetId="5">TLV320AIC320x!$I$52</definedName>
    <definedName name="VIN_DIFF_MAX" localSheetId="6">TLV320AIC325x!$I$52</definedName>
    <definedName name="VINN" localSheetId="4">TLV320ADC310x!$I$43</definedName>
    <definedName name="VINN" localSheetId="1">TLV320AIC310x!$I$43</definedName>
    <definedName name="VINN" localSheetId="2">TLV320AIC31xx!$I$43</definedName>
    <definedName name="VINN" localSheetId="5">TLV320AIC320x!$I$43</definedName>
    <definedName name="VINN" localSheetId="6">TLV320AIC325x!$I$43</definedName>
    <definedName name="VINP" localSheetId="4">TLV320ADC310x!$I$42</definedName>
    <definedName name="VINP" localSheetId="1">TLV320AIC310x!$I$42</definedName>
    <definedName name="VINP" localSheetId="2">TLV320AIC31xx!$I$42</definedName>
    <definedName name="VINP" localSheetId="5">TLV320AIC320x!$I$42</definedName>
    <definedName name="VINP" localSheetId="6">TLV320AIC325x!$I$42</definedName>
    <definedName name="VOUT_CM_CLAMPED" localSheetId="4">TLV320ADC310x!$I$61</definedName>
    <definedName name="VOUT_CM_CLAMPED" localSheetId="1">TLV320AIC310x!$I$61</definedName>
    <definedName name="VOUT_CM_CLAMPED" localSheetId="2">TLV320AIC31xx!$I$61</definedName>
    <definedName name="VOUT_CM_CLAMPED" localSheetId="5">TLV320AIC320x!$I$61</definedName>
    <definedName name="VOUT_CM_CLAMPED" localSheetId="6">TLV320AIC325x!$I$61</definedName>
    <definedName name="VOUT_DIFF_CLAMPED" localSheetId="4">TLV320ADC310x!$I$60</definedName>
    <definedName name="VOUT_DIFF_CLAMPED" localSheetId="1">TLV320AIC310x!$I$60</definedName>
    <definedName name="VOUT_DIFF_CLAMPED" localSheetId="2">TLV320AIC31xx!$I$60</definedName>
    <definedName name="VOUT_DIFF_CLAMPED" localSheetId="5">TLV320AIC320x!$I$60</definedName>
    <definedName name="VOUT_DIFF_CLAMPED" localSheetId="6">TLV320AIC325x!$I$60</definedName>
    <definedName name="VOUTN" localSheetId="4">TLV320ADC310x!$I$57</definedName>
    <definedName name="VOUTN" localSheetId="1">TLV320AIC310x!$I$57</definedName>
    <definedName name="VOUTN" localSheetId="2">TLV320AIC31xx!$I$57</definedName>
    <definedName name="VOUTN" localSheetId="5">TLV320AIC320x!$I$57</definedName>
    <definedName name="VOUTN" localSheetId="6">TLV320AIC325x!$I$57</definedName>
    <definedName name="VOUTN_CLAMP" localSheetId="4">TLV320ADC310x!$I$59</definedName>
    <definedName name="VOUTN_CLAMP" localSheetId="1">TLV320AIC310x!$I$59</definedName>
    <definedName name="VOUTN_CLAMP" localSheetId="2">TLV320AIC31xx!$I$59</definedName>
    <definedName name="VOUTN_CLAMP" localSheetId="5">TLV320AIC320x!$I$59</definedName>
    <definedName name="VOUTN_CLAMP" localSheetId="6">TLV320AIC325x!$I$59</definedName>
    <definedName name="VOUTP" localSheetId="4">TLV320ADC310x!$I$56</definedName>
    <definedName name="VOUTP" localSheetId="1">TLV320AIC310x!$I$56</definedName>
    <definedName name="VOUTP" localSheetId="2">TLV320AIC31xx!$I$56</definedName>
    <definedName name="VOUTP" localSheetId="5">TLV320AIC320x!$I$56</definedName>
    <definedName name="VOUTP" localSheetId="6">TLV320AIC325x!$I$56</definedName>
    <definedName name="VOUTP_CLAMP" localSheetId="4">TLV320ADC310x!$I$58</definedName>
    <definedName name="VOUTP_CLAMP" localSheetId="1">TLV320AIC310x!$I$58</definedName>
    <definedName name="VOUTP_CLAMP" localSheetId="2">TLV320AIC31xx!$I$58</definedName>
    <definedName name="VOUTP_CLAMP" localSheetId="5">TLV320AIC320x!$I$58</definedName>
    <definedName name="VOUTP_CLAMP" localSheetId="6">TLV320AIC325x!$I$58</definedName>
    <definedName name="VREF" localSheetId="4">TLV320ADC310x!$I$53</definedName>
    <definedName name="VREF" localSheetId="1">TLV320AIC310x!$I$53</definedName>
    <definedName name="VREF" localSheetId="2">TLV320AIC31xx!$I$53</definedName>
    <definedName name="VREF" localSheetId="5">TLV320AIC320x!$I$53</definedName>
    <definedName name="VREF" localSheetId="6">TLV320AIC325x!$I$53</definedName>
    <definedName name="VREFN" localSheetId="4">TLV320ADC310x!$I$41</definedName>
    <definedName name="VREFN" localSheetId="1">TLV320AIC310x!$I$41</definedName>
    <definedName name="VREFN" localSheetId="2">TLV320AIC31xx!$I$41</definedName>
    <definedName name="VREFN" localSheetId="5">TLV320AIC320x!$I$41</definedName>
    <definedName name="VREFN" localSheetId="6">TLV320AIC325x!$I$41</definedName>
    <definedName name="VREFP" localSheetId="4">TLV320ADC310x!$I$40</definedName>
    <definedName name="VREFP" localSheetId="1">TLV320AIC310x!$I$40</definedName>
    <definedName name="VREFP" localSheetId="2">TLV320AIC31xx!$I$40</definedName>
    <definedName name="VREFP" localSheetId="5">TLV320AIC320x!$I$40</definedName>
    <definedName name="VREFP" localSheetId="6">TLV320AIC325x!$I$40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9" l="1"/>
  <c r="D16" i="9"/>
  <c r="D20" i="9" s="1"/>
  <c r="D89" i="22"/>
  <c r="D36" i="23"/>
  <c r="D35" i="23"/>
  <c r="D16" i="23"/>
  <c r="D20" i="23" s="1"/>
  <c r="M11" i="23"/>
  <c r="M9" i="23"/>
  <c r="D36" i="24"/>
  <c r="D35" i="24"/>
  <c r="D16" i="24"/>
  <c r="D20" i="24" s="1"/>
  <c r="M11" i="24"/>
  <c r="M9" i="24"/>
  <c r="D20" i="25"/>
  <c r="D28" i="25" s="1"/>
  <c r="M16" i="25"/>
  <c r="D16" i="25"/>
  <c r="M14" i="25" s="1"/>
  <c r="M15" i="25"/>
  <c r="M13" i="25"/>
  <c r="M11" i="25"/>
  <c r="M10" i="25"/>
  <c r="M9" i="25"/>
  <c r="M16" i="22"/>
  <c r="D16" i="22"/>
  <c r="D20" i="22" s="1"/>
  <c r="D31" i="22" s="1"/>
  <c r="M15" i="22"/>
  <c r="M14" i="22"/>
  <c r="M13" i="22"/>
  <c r="M11" i="22"/>
  <c r="M9" i="22"/>
  <c r="D32" i="9"/>
  <c r="D35" i="9" s="1"/>
  <c r="M16" i="9"/>
  <c r="M15" i="9"/>
  <c r="M13" i="9"/>
  <c r="M11" i="9"/>
  <c r="M9" i="9"/>
  <c r="M10" i="9" l="1"/>
  <c r="M14" i="9"/>
  <c r="M10" i="22"/>
  <c r="D32" i="24"/>
  <c r="D31" i="24"/>
  <c r="D32" i="22"/>
  <c r="D90" i="22"/>
  <c r="D32" i="23"/>
  <c r="D90" i="23"/>
  <c r="D89" i="23"/>
  <c r="D31" i="23"/>
  <c r="D31" i="25"/>
</calcChain>
</file>

<file path=xl/sharedStrings.xml><?xml version="1.0" encoding="utf-8"?>
<sst xmlns="http://schemas.openxmlformats.org/spreadsheetml/2006/main" count="443" uniqueCount="132">
  <si>
    <t>Worksheets</t>
  </si>
  <si>
    <t>Description</t>
  </si>
  <si>
    <t xml:space="preserve">TLV320AIC310x </t>
  </si>
  <si>
    <t>Calculates ADC and DAC sampling rates using user input parameters for the TLV320AIC310x family of audio CODECs</t>
  </si>
  <si>
    <t>TLV320AIC31xx</t>
  </si>
  <si>
    <t>Calculates ADC and DAC sampling rates using user input parameters for the TLV320AIC31xx family of audio CODECs</t>
  </si>
  <si>
    <t>TLV320ADC310x</t>
  </si>
  <si>
    <t>Calculates ADC  sampling ratesusing user input parameters for the TLV320ADC310x family of audio ADCs</t>
  </si>
  <si>
    <t>TLV320AIC320x</t>
  </si>
  <si>
    <t>Calculates ADC and DAC sampling rates using user input parameters for the TLV320AIC320x family of audio CODECs</t>
  </si>
  <si>
    <t>TLV320AIC325x</t>
  </si>
  <si>
    <t>Calculates ADC and DAC sampling rates using user input parameters for the TLV320AIC325x family of audio CODECs</t>
  </si>
  <si>
    <t>PLL Input Clock</t>
  </si>
  <si>
    <t>PLL Constraints</t>
  </si>
  <si>
    <t>Audio Clock Generation</t>
  </si>
  <si>
    <t>Legend</t>
  </si>
  <si>
    <t>PLL_CLKIN</t>
  </si>
  <si>
    <t>MHz</t>
  </si>
  <si>
    <t>D=0000</t>
  </si>
  <si>
    <t>&lt;</t>
  </si>
  <si>
    <t>Input</t>
  </si>
  <si>
    <t>Result</t>
  </si>
  <si>
    <t>PLL Coefficients</t>
  </si>
  <si>
    <t>P</t>
  </si>
  <si>
    <t>R</t>
  </si>
  <si>
    <t>D≠0000</t>
  </si>
  <si>
    <t>J</t>
  </si>
  <si>
    <t>D</t>
  </si>
  <si>
    <t>K</t>
  </si>
  <si>
    <t xml:space="preserve"> = </t>
  </si>
  <si>
    <t>* R should be set to 1 for frequencies &gt; 2MHz</t>
  </si>
  <si>
    <t>*Green text indicates constraint is satisfied. Red text indicates constraint is not satisfied</t>
  </si>
  <si>
    <r>
      <rPr>
        <b/>
        <sz val="12"/>
        <color theme="1"/>
        <rFont val="Calibri"/>
        <charset val="134"/>
        <scheme val="minor"/>
      </rPr>
      <t>ADC/DAC Fs</t>
    </r>
    <r>
      <rPr>
        <b/>
        <sz val="8"/>
        <color theme="1"/>
        <rFont val="Calibri"/>
        <charset val="134"/>
        <scheme val="minor"/>
      </rPr>
      <t>ref</t>
    </r>
    <r>
      <rPr>
        <b/>
        <sz val="12"/>
        <color theme="1"/>
        <rFont val="Calibri"/>
        <charset val="134"/>
        <scheme val="minor"/>
      </rPr>
      <t xml:space="preserve"> (PLL)</t>
    </r>
  </si>
  <si>
    <t>Coefficient</t>
  </si>
  <si>
    <t>Register Information</t>
  </si>
  <si>
    <r>
      <rPr>
        <sz val="12"/>
        <color theme="1"/>
        <rFont val="Arial"/>
        <charset val="134"/>
      </rPr>
      <t>Fs</t>
    </r>
    <r>
      <rPr>
        <sz val="8"/>
        <color theme="1"/>
        <rFont val="Arial"/>
        <charset val="134"/>
      </rPr>
      <t>ref</t>
    </r>
  </si>
  <si>
    <t>KHz</t>
  </si>
  <si>
    <t>Page 0 / Regsiter 03, Bits D2 - D0</t>
  </si>
  <si>
    <t>*Fsref is a reference sampling rate</t>
  </si>
  <si>
    <t>Page 0 / Regsiter 11, Bits D3 - D0</t>
  </si>
  <si>
    <t>Page 0 / Regsiter 04, Bits D7 - D2</t>
  </si>
  <si>
    <t>Clock Divider Input Clock</t>
  </si>
  <si>
    <t>MSB: Page 0 / Register 05, Bits D7 - D0</t>
  </si>
  <si>
    <t>CLKDIV_CLKIN</t>
  </si>
  <si>
    <t>LSB: Page 0 / Register 06, Bits D7 - D0</t>
  </si>
  <si>
    <t>Clock Divider</t>
  </si>
  <si>
    <t>Q</t>
  </si>
  <si>
    <t>*When NCODEC = 1.5, 2.5, 3.5, 4.5, or 5.5, odd values of Q are not allowed</t>
  </si>
  <si>
    <r>
      <rPr>
        <b/>
        <sz val="12"/>
        <color theme="1"/>
        <rFont val="Calibri"/>
        <charset val="134"/>
        <scheme val="minor"/>
      </rPr>
      <t>ADC/DAC Fs</t>
    </r>
    <r>
      <rPr>
        <b/>
        <sz val="8"/>
        <color theme="1"/>
        <rFont val="Calibri"/>
        <charset val="134"/>
        <scheme val="minor"/>
      </rPr>
      <t>ref</t>
    </r>
    <r>
      <rPr>
        <b/>
        <sz val="12"/>
        <color theme="1"/>
        <rFont val="Calibri"/>
        <charset val="134"/>
        <scheme val="minor"/>
      </rPr>
      <t xml:space="preserve"> (Divider)</t>
    </r>
  </si>
  <si>
    <t>ADC/DAC Sampling Rate (PLL)</t>
  </si>
  <si>
    <r>
      <rPr>
        <sz val="12"/>
        <color theme="1"/>
        <rFont val="Arial"/>
        <charset val="134"/>
      </rPr>
      <t>Fs</t>
    </r>
    <r>
      <rPr>
        <vertAlign val="subscript"/>
        <sz val="12"/>
        <color theme="1"/>
        <rFont val="Arial"/>
        <charset val="134"/>
      </rPr>
      <t>(ref)</t>
    </r>
  </si>
  <si>
    <t>PLL Output Clock</t>
  </si>
  <si>
    <t>PLL_CLK</t>
  </si>
  <si>
    <t>Page 0 / Register 05, Bits D6 - D4</t>
  </si>
  <si>
    <t>Page 0 / Register 05, Bits D3 - D0</t>
  </si>
  <si>
    <t>Clock Coefficients</t>
  </si>
  <si>
    <t>Page 0 / Register 06, Bits D5 - D0</t>
  </si>
  <si>
    <t>NDAC</t>
  </si>
  <si>
    <t>MSB: Page 0 / Register 07, Bits D5 - D0</t>
  </si>
  <si>
    <t>MDAC</t>
  </si>
  <si>
    <t>LSB: Page 0 / Register 08, Bits D7 - D0</t>
  </si>
  <si>
    <t>NADC</t>
  </si>
  <si>
    <t>MADC</t>
  </si>
  <si>
    <t>Divider</t>
  </si>
  <si>
    <t>DOSR</t>
  </si>
  <si>
    <t>Page 0 / Register 11, Bits D6 - D0</t>
  </si>
  <si>
    <t>AOSR</t>
  </si>
  <si>
    <t>Page 0 / Register 12, Bits D6 - D0</t>
  </si>
  <si>
    <t>Page 0 / Register 13, Bits D1 - D0, Register 14, Bits D7 - D0</t>
  </si>
  <si>
    <t>ADC/DAC Sampling Rate</t>
  </si>
  <si>
    <t>Page 0 / Register 18, Bits D6 - D0</t>
  </si>
  <si>
    <t>DAC_fs</t>
  </si>
  <si>
    <t>Page 0 / Register 19, Bits D6 - D0</t>
  </si>
  <si>
    <t>ADC_fs</t>
  </si>
  <si>
    <t>Page 0 / Register 20, Bits D7 - D0</t>
  </si>
  <si>
    <t>miniDSP Clock</t>
  </si>
  <si>
    <t>DAC_DSP</t>
  </si>
  <si>
    <t>ADC_DSP</t>
  </si>
  <si>
    <t>* AIC3110 and AIC3100 will have PRB clock</t>
  </si>
  <si>
    <t>* Please see device application reference guide for more information on the maximum miniDSP clock frequency</t>
  </si>
  <si>
    <t xml:space="preserve">* DAC_miniDSP clock only applies to the AIC3111 and the AIC3120. The AIC3110 and AIC3100 will have a PRB clock </t>
  </si>
  <si>
    <t>≤</t>
  </si>
  <si>
    <t>ADC_MOD_CLK</t>
  </si>
  <si>
    <t>*Maximum ADC_MOD_CLK is 6.5MHz</t>
  </si>
  <si>
    <t>*MADC × AOSR ≥ IADC, where IADC is the number of instructions (instruction count) for the ADC MAC engine</t>
  </si>
  <si>
    <t>Resource Class (RC)</t>
  </si>
  <si>
    <r>
      <rPr>
        <sz val="12"/>
        <color theme="1"/>
        <rFont val="Arial"/>
        <charset val="134"/>
      </rPr>
      <t>If the processing blocks are used, there is an associated Resource Class (RC) given to each ADC and DAC processing block. The constraint MADC *AOSR/32</t>
    </r>
    <r>
      <rPr>
        <sz val="14"/>
        <color theme="1"/>
        <rFont val="Arial"/>
        <charset val="134"/>
      </rPr>
      <t xml:space="preserve"> </t>
    </r>
    <r>
      <rPr>
        <sz val="14"/>
        <color theme="1"/>
        <rFont val="Calibri"/>
        <charset val="134"/>
      </rPr>
      <t>≥</t>
    </r>
    <r>
      <rPr>
        <sz val="14"/>
        <color theme="1"/>
        <rFont val="Arial"/>
        <charset val="134"/>
      </rPr>
      <t xml:space="preserve"> </t>
    </r>
    <r>
      <rPr>
        <sz val="12"/>
        <color theme="1"/>
        <rFont val="Arial"/>
        <charset val="134"/>
      </rPr>
      <t>RC should be satisfied for the ADC and MDAC *DOSR/32 ≥ RC should be satisfied for the DAC.</t>
    </r>
  </si>
  <si>
    <t>Note: NADC and NDAC should be as large as possible as long as the above conditions are still met. Refer to Tables 2-7 and 2-16 in the TLV320AIC325x Reference Guide for the ADC and DAC processing block resource class, respectively.</t>
  </si>
  <si>
    <t>*Green text indicates constraint is satisfied. Red indicates constraint is not satisfied</t>
  </si>
  <si>
    <r>
      <rPr>
        <u/>
        <sz val="10"/>
        <rFont val="Arial"/>
        <charset val="134"/>
      </rPr>
      <t xml:space="preserve">For any futher assistance on this tool, please post your question in the following forum - </t>
    </r>
    <r>
      <rPr>
        <b/>
        <u/>
        <sz val="10"/>
        <color theme="10"/>
        <rFont val="Arial"/>
        <charset val="134"/>
      </rPr>
      <t>E2E Precision Data Converters Forum</t>
    </r>
  </si>
  <si>
    <t>Table of Contents</t>
  </si>
  <si>
    <t>Getting Started with this tool ?</t>
  </si>
  <si>
    <t>1. Reference the product datasheet, found at the URLs below, for information about the particular device.</t>
  </si>
  <si>
    <t>TLV320AIC310x</t>
  </si>
  <si>
    <t xml:space="preserve">TLV320AIC3101: </t>
  </si>
  <si>
    <t>https://www.ti.com/lit/gpn/tlv320aic3101</t>
  </si>
  <si>
    <t xml:space="preserve">TLV320AIC3104: </t>
  </si>
  <si>
    <t>https://www.ti.com/lit/gpn/tlv320aic3104</t>
  </si>
  <si>
    <t xml:space="preserve">TLV320AIC3106: </t>
  </si>
  <si>
    <t>https://www.ti.com/lit/gpn/tlv320aic3106</t>
  </si>
  <si>
    <t xml:space="preserve">TLV320AIC3107: </t>
  </si>
  <si>
    <t>https://www.ti.com/lit/gpn/tlv320aic3107</t>
  </si>
  <si>
    <t xml:space="preserve">TLV320AIC3109: </t>
  </si>
  <si>
    <t>https://www.ti.com/lit/gpn/tlv320aic3109-q1</t>
  </si>
  <si>
    <t xml:space="preserve">TLV320AIC3100: </t>
  </si>
  <si>
    <t>https://www.ti.com/lit/gpn/tlv320aic3100</t>
  </si>
  <si>
    <t xml:space="preserve">TLV320AIC3110: </t>
  </si>
  <si>
    <t>https://www.ti.com/lit/gpn/tlv320aic3110</t>
  </si>
  <si>
    <t xml:space="preserve">TLV320AIC3111: </t>
  </si>
  <si>
    <t>https://www.ti.com/lit/gpn/tlv320aic3111</t>
  </si>
  <si>
    <t xml:space="preserve">TLV320AIC3120: </t>
  </si>
  <si>
    <t>https://www.ti.com/lit/gpn/tlv320aic3120</t>
  </si>
  <si>
    <t xml:space="preserve">TLV320AIC3204: </t>
  </si>
  <si>
    <t>https://www.ti.com/lit/gpn/tlv320aic3204</t>
  </si>
  <si>
    <t xml:space="preserve">TLV320AIC3206: </t>
  </si>
  <si>
    <t>https://www.ti.com/lit/gpn/tlv320aic3206</t>
  </si>
  <si>
    <t xml:space="preserve">TLV320AIC3254: </t>
  </si>
  <si>
    <t>https://www.ti.com/lit/gpn/tlv320aic3254</t>
  </si>
  <si>
    <t xml:space="preserve">TLV320AIC3256: </t>
  </si>
  <si>
    <t>https://www.ti.com/lit/gpn/tlv320aic3256</t>
  </si>
  <si>
    <t>TLV320ADC3x01</t>
  </si>
  <si>
    <t xml:space="preserve">TLV320ADC3100: </t>
  </si>
  <si>
    <t>https://www.ti.com/lit/gpn/tlv320adc3100</t>
  </si>
  <si>
    <t xml:space="preserve">TLV320ADC3101: </t>
  </si>
  <si>
    <t>https://www.ti.com/lit/gpn/tlv320adc3101</t>
  </si>
  <si>
    <t>TLV320ADC3001:</t>
  </si>
  <si>
    <t>https://www.ti.com/lit/gpn/tlv320adc3001</t>
  </si>
  <si>
    <t>2. Go to the Table of Contents for tool descriptions and links to specific worksheets.</t>
  </si>
  <si>
    <t>Link:</t>
  </si>
  <si>
    <t>3.Use the "Legend" on each worksheet for guidance. The required inputs and calculated results typically follow the convention below:</t>
  </si>
  <si>
    <t xml:space="preserve"> = Input </t>
  </si>
  <si>
    <t xml:space="preserve"> = Result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</si>
</sst>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25">
    <font>
      <sz val="11"/>
      <color theme="1"/>
      <name val="Calibri"/>
      <charset val="134"/>
      <scheme val="minor"/>
    </font>
    <font>
      <u/>
      <sz val="10"/>
      <color theme="10"/>
      <name val="Arial"/>
      <charset val="134"/>
    </font>
    <font>
      <sz val="10"/>
      <color theme="1"/>
      <name val="Arial"/>
      <charset val="134"/>
    </font>
    <font>
      <b/>
      <sz val="10"/>
      <color theme="1"/>
      <name val="Arial"/>
      <charset val="134"/>
    </font>
    <font>
      <sz val="12"/>
      <name val="Arial"/>
      <charset val="134"/>
    </font>
    <font>
      <sz val="12"/>
      <color theme="1"/>
      <name val="Arial"/>
      <charset val="134"/>
    </font>
    <font>
      <u/>
      <sz val="11"/>
      <color theme="10"/>
      <name val="Calibri"/>
      <charset val="134"/>
      <scheme val="minor"/>
    </font>
    <font>
      <b/>
      <u/>
      <sz val="10"/>
      <color theme="10"/>
      <name val="Arial"/>
      <charset val="134"/>
    </font>
    <font>
      <sz val="11"/>
      <color theme="1"/>
      <name val="Arial"/>
      <charset val="134"/>
    </font>
    <font>
      <b/>
      <u/>
      <sz val="11"/>
      <color theme="10"/>
      <name val="Arial"/>
      <charset val="134"/>
    </font>
    <font>
      <b/>
      <sz val="20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2"/>
      <color theme="1"/>
      <name val="Arial"/>
      <charset val="134"/>
    </font>
    <font>
      <b/>
      <sz val="12"/>
      <name val="Calibri"/>
      <charset val="134"/>
      <scheme val="minor"/>
    </font>
    <font>
      <sz val="12"/>
      <color rgb="FFFF0000"/>
      <name val="Arial"/>
      <charset val="134"/>
    </font>
    <font>
      <sz val="10"/>
      <color theme="1"/>
      <name val="Calibri"/>
      <charset val="134"/>
      <scheme val="minor"/>
    </font>
    <font>
      <sz val="12"/>
      <color theme="1"/>
      <name val="Calibri"/>
      <charset val="134"/>
    </font>
    <font>
      <b/>
      <sz val="11"/>
      <color theme="1"/>
      <name val="Arial"/>
      <charset val="134"/>
    </font>
    <font>
      <u/>
      <sz val="12"/>
      <color theme="10"/>
      <name val="Calibri"/>
      <charset val="134"/>
      <scheme val="minor"/>
    </font>
    <font>
      <u/>
      <sz val="10"/>
      <name val="Arial"/>
      <charset val="134"/>
    </font>
    <font>
      <sz val="14"/>
      <color theme="1"/>
      <name val="Arial"/>
      <charset val="134"/>
    </font>
    <font>
      <sz val="14"/>
      <color theme="1"/>
      <name val="Calibri"/>
      <charset val="134"/>
    </font>
    <font>
      <b/>
      <sz val="8"/>
      <color theme="1"/>
      <name val="Calibri"/>
      <charset val="134"/>
      <scheme val="minor"/>
    </font>
    <font>
      <sz val="8"/>
      <color theme="1"/>
      <name val="Arial"/>
      <charset val="134"/>
    </font>
    <font>
      <vertAlign val="subscript"/>
      <sz val="12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rgb="FFDE0000"/>
        <bgColor indexed="64"/>
      </patternFill>
    </fill>
    <fill>
      <patternFill patternType="solid">
        <fgColor rgb="FFC8E6F0"/>
        <bgColor indexed="64"/>
      </patternFill>
    </fill>
    <fill>
      <patternFill patternType="solid">
        <fgColor rgb="FF7BB4C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78296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74">
    <xf numFmtId="0" fontId="0" fillId="0" borderId="0" xfId="0"/>
    <xf numFmtId="0" fontId="2" fillId="0" borderId="0" xfId="0" applyFont="1" applyFill="1"/>
    <xf numFmtId="0" fontId="3" fillId="0" borderId="0" xfId="0" applyFont="1" applyFill="1" applyAlignment="1">
      <alignment horizontal="center" vertical="center"/>
    </xf>
    <xf numFmtId="0" fontId="0" fillId="0" borderId="0" xfId="0" applyFill="1"/>
    <xf numFmtId="0" fontId="6" fillId="0" borderId="0" xfId="1" applyFill="1" applyAlignment="1">
      <alignment horizontal="center" vertical="center"/>
    </xf>
    <xf numFmtId="0" fontId="6" fillId="0" borderId="0" xfId="1" applyFill="1" applyAlignment="1">
      <alignment vertical="center"/>
    </xf>
    <xf numFmtId="0" fontId="2" fillId="0" borderId="0" xfId="0" applyFont="1" applyFill="1" applyProtection="1"/>
    <xf numFmtId="0" fontId="2" fillId="0" borderId="0" xfId="0" applyFont="1" applyFill="1" applyAlignment="1">
      <alignment vertical="center"/>
    </xf>
    <xf numFmtId="0" fontId="7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horizontal="right" vertical="center"/>
    </xf>
    <xf numFmtId="0" fontId="8" fillId="0" borderId="0" xfId="0" applyFont="1" applyFill="1" applyProtection="1"/>
    <xf numFmtId="0" fontId="9" fillId="0" borderId="0" xfId="1" applyFont="1" applyFill="1" applyBorder="1" applyAlignment="1" applyProtection="1">
      <alignment vertical="center"/>
    </xf>
    <xf numFmtId="0" fontId="9" fillId="0" borderId="0" xfId="1" applyFont="1" applyFill="1" applyBorder="1" applyAlignment="1" applyProtection="1">
      <alignment horizontal="right" vertical="center"/>
    </xf>
    <xf numFmtId="0" fontId="0" fillId="5" borderId="0" xfId="0" applyFill="1"/>
    <xf numFmtId="0" fontId="10" fillId="5" borderId="0" xfId="0" applyFont="1" applyFill="1" applyAlignment="1">
      <alignment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right" vertical="center"/>
    </xf>
    <xf numFmtId="0" fontId="8" fillId="0" borderId="0" xfId="0" applyFont="1" applyFill="1" applyAlignment="1" applyProtection="1">
      <alignment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right" vertical="center"/>
    </xf>
    <xf numFmtId="0" fontId="12" fillId="4" borderId="13" xfId="0" applyFont="1" applyFill="1" applyBorder="1" applyAlignment="1">
      <alignment vertical="center"/>
    </xf>
    <xf numFmtId="0" fontId="8" fillId="0" borderId="0" xfId="0" applyFont="1" applyProtection="1"/>
    <xf numFmtId="0" fontId="5" fillId="6" borderId="14" xfId="0" applyFont="1" applyFill="1" applyBorder="1" applyAlignment="1">
      <alignment horizontal="center" vertical="center"/>
    </xf>
    <xf numFmtId="165" fontId="12" fillId="4" borderId="1" xfId="0" applyNumberFormat="1" applyFont="1" applyFill="1" applyBorder="1" applyAlignment="1">
      <alignment vertical="center"/>
    </xf>
    <xf numFmtId="0" fontId="5" fillId="6" borderId="14" xfId="0" applyFont="1" applyFill="1" applyBorder="1" applyAlignment="1">
      <alignment vertical="center"/>
    </xf>
    <xf numFmtId="164" fontId="12" fillId="4" borderId="1" xfId="0" applyNumberFormat="1" applyFont="1" applyFill="1" applyBorder="1" applyAlignment="1">
      <alignment vertical="center"/>
    </xf>
    <xf numFmtId="0" fontId="11" fillId="5" borderId="2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vertical="center"/>
    </xf>
    <xf numFmtId="0" fontId="5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5" fillId="4" borderId="18" xfId="0" applyFont="1" applyFill="1" applyBorder="1" applyAlignment="1">
      <alignment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5" fillId="4" borderId="3" xfId="0" applyFont="1" applyFill="1" applyBorder="1" applyAlignment="1">
      <alignment vertical="center"/>
    </xf>
    <xf numFmtId="0" fontId="5" fillId="5" borderId="19" xfId="0" applyFont="1" applyFill="1" applyBorder="1" applyAlignment="1">
      <alignment vertical="center"/>
    </xf>
    <xf numFmtId="0" fontId="5" fillId="5" borderId="0" xfId="0" applyFont="1" applyFill="1" applyBorder="1" applyAlignment="1">
      <alignment vertical="center"/>
    </xf>
    <xf numFmtId="0" fontId="11" fillId="0" borderId="14" xfId="0" applyFont="1" applyFill="1" applyBorder="1" applyAlignment="1" applyProtection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center"/>
    </xf>
    <xf numFmtId="0" fontId="5" fillId="6" borderId="19" xfId="0" applyFont="1" applyFill="1" applyBorder="1" applyAlignment="1">
      <alignment horizontal="center" vertical="center"/>
    </xf>
    <xf numFmtId="0" fontId="5" fillId="6" borderId="20" xfId="0" applyFont="1" applyFill="1" applyBorder="1" applyAlignment="1">
      <alignment horizontal="center" vertical="center"/>
    </xf>
    <xf numFmtId="0" fontId="5" fillId="6" borderId="2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14" fillId="4" borderId="3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vertical="center"/>
    </xf>
    <xf numFmtId="0" fontId="5" fillId="5" borderId="0" xfId="0" applyFont="1" applyFill="1" applyBorder="1" applyAlignment="1">
      <alignment horizontal="center" vertical="center"/>
    </xf>
    <xf numFmtId="0" fontId="5" fillId="5" borderId="23" xfId="0" applyFont="1" applyFill="1" applyBorder="1" applyAlignment="1">
      <alignment vertical="center"/>
    </xf>
    <xf numFmtId="0" fontId="5" fillId="4" borderId="2" xfId="0" applyFont="1" applyFill="1" applyBorder="1" applyAlignment="1">
      <alignment horizontal="left" vertical="center"/>
    </xf>
    <xf numFmtId="0" fontId="8" fillId="0" borderId="22" xfId="0" applyFont="1" applyFill="1" applyBorder="1" applyProtection="1"/>
    <xf numFmtId="0" fontId="8" fillId="0" borderId="12" xfId="0" applyFont="1" applyFill="1" applyBorder="1" applyProtection="1"/>
    <xf numFmtId="0" fontId="8" fillId="0" borderId="19" xfId="0" applyFont="1" applyFill="1" applyBorder="1" applyProtection="1"/>
    <xf numFmtId="0" fontId="8" fillId="0" borderId="0" xfId="0" applyFont="1" applyFill="1" applyBorder="1" applyProtection="1"/>
    <xf numFmtId="0" fontId="0" fillId="0" borderId="19" xfId="0" applyBorder="1"/>
    <xf numFmtId="0" fontId="0" fillId="0" borderId="0" xfId="0" applyBorder="1"/>
    <xf numFmtId="0" fontId="0" fillId="0" borderId="12" xfId="0" applyBorder="1"/>
    <xf numFmtId="0" fontId="0" fillId="0" borderId="24" xfId="0" applyBorder="1"/>
    <xf numFmtId="0" fontId="0" fillId="0" borderId="23" xfId="0" applyBorder="1"/>
    <xf numFmtId="0" fontId="8" fillId="0" borderId="25" xfId="0" applyFont="1" applyFill="1" applyBorder="1" applyProtection="1"/>
    <xf numFmtId="0" fontId="8" fillId="0" borderId="26" xfId="0" applyFont="1" applyFill="1" applyBorder="1" applyProtection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12" fillId="4" borderId="1" xfId="0" applyFont="1" applyFill="1" applyBorder="1" applyAlignment="1">
      <alignment horizontal="right" vertical="center"/>
    </xf>
    <xf numFmtId="0" fontId="5" fillId="3" borderId="3" xfId="0" applyFont="1" applyFill="1" applyBorder="1" applyAlignment="1">
      <alignment horizontal="right" vertical="center"/>
    </xf>
    <xf numFmtId="0" fontId="12" fillId="4" borderId="1" xfId="0" applyFont="1" applyFill="1" applyBorder="1" applyAlignment="1">
      <alignment vertical="center"/>
    </xf>
    <xf numFmtId="0" fontId="5" fillId="4" borderId="7" xfId="0" applyFont="1" applyFill="1" applyBorder="1" applyAlignment="1">
      <alignment vertical="center"/>
    </xf>
    <xf numFmtId="0" fontId="5" fillId="4" borderId="5" xfId="0" applyFont="1" applyFill="1" applyBorder="1" applyAlignment="1">
      <alignment vertical="center"/>
    </xf>
    <xf numFmtId="0" fontId="16" fillId="4" borderId="5" xfId="0" applyFont="1" applyFill="1" applyBorder="1" applyAlignment="1">
      <alignment vertical="center"/>
    </xf>
    <xf numFmtId="0" fontId="5" fillId="4" borderId="9" xfId="0" applyFont="1" applyFill="1" applyBorder="1" applyAlignment="1">
      <alignment vertical="center"/>
    </xf>
    <xf numFmtId="0" fontId="5" fillId="4" borderId="29" xfId="0" applyFont="1" applyFill="1" applyBorder="1" applyAlignment="1">
      <alignment vertical="center"/>
    </xf>
    <xf numFmtId="0" fontId="5" fillId="4" borderId="26" xfId="0" applyFont="1" applyFill="1" applyBorder="1" applyAlignment="1">
      <alignment vertical="center"/>
    </xf>
    <xf numFmtId="0" fontId="5" fillId="4" borderId="29" xfId="0" applyFont="1" applyFill="1" applyBorder="1" applyAlignment="1">
      <alignment horizontal="center" vertical="center"/>
    </xf>
    <xf numFmtId="0" fontId="5" fillId="4" borderId="30" xfId="0" applyFont="1" applyFill="1" applyBorder="1" applyAlignment="1">
      <alignment horizontal="center" vertical="center"/>
    </xf>
    <xf numFmtId="0" fontId="5" fillId="4" borderId="26" xfId="0" applyFont="1" applyFill="1" applyBorder="1" applyAlignment="1">
      <alignment horizontal="center" vertical="center"/>
    </xf>
    <xf numFmtId="0" fontId="14" fillId="4" borderId="5" xfId="0" applyNumberFormat="1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vertical="center"/>
    </xf>
    <xf numFmtId="0" fontId="14" fillId="4" borderId="29" xfId="0" applyNumberFormat="1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vertical="center"/>
    </xf>
    <xf numFmtId="0" fontId="14" fillId="4" borderId="26" xfId="0" applyNumberFormat="1" applyFont="1" applyFill="1" applyBorder="1" applyAlignment="1">
      <alignment horizontal="center" vertical="center"/>
    </xf>
    <xf numFmtId="0" fontId="5" fillId="4" borderId="27" xfId="0" applyFont="1" applyFill="1" applyBorder="1" applyAlignment="1">
      <alignment vertical="center"/>
    </xf>
    <xf numFmtId="0" fontId="14" fillId="4" borderId="26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right" vertical="center"/>
    </xf>
    <xf numFmtId="0" fontId="17" fillId="0" borderId="26" xfId="0" applyFont="1" applyFill="1" applyBorder="1"/>
    <xf numFmtId="0" fontId="5" fillId="0" borderId="0" xfId="0" applyFont="1" applyFill="1" applyAlignment="1"/>
    <xf numFmtId="0" fontId="8" fillId="0" borderId="0" xfId="0" applyFont="1"/>
    <xf numFmtId="0" fontId="8" fillId="0" borderId="0" xfId="0" applyFont="1" applyFill="1" applyAlignment="1"/>
    <xf numFmtId="0" fontId="8" fillId="0" borderId="0" xfId="0" applyFont="1" applyFill="1"/>
    <xf numFmtId="0" fontId="0" fillId="0" borderId="26" xfId="0" applyFill="1" applyBorder="1"/>
    <xf numFmtId="0" fontId="0" fillId="0" borderId="0" xfId="0" applyFont="1" applyFill="1"/>
    <xf numFmtId="0" fontId="8" fillId="0" borderId="0" xfId="0" applyFont="1" applyFill="1" applyAlignment="1">
      <alignment wrapText="1"/>
    </xf>
    <xf numFmtId="0" fontId="3" fillId="0" borderId="0" xfId="0" quotePrefix="1" applyFont="1" applyFill="1" applyAlignment="1" applyProtection="1">
      <alignment vertical="center"/>
    </xf>
    <xf numFmtId="0" fontId="0" fillId="2" borderId="0" xfId="0" applyFill="1" applyAlignment="1">
      <alignment horizontal="center"/>
    </xf>
    <xf numFmtId="0" fontId="17" fillId="0" borderId="26" xfId="0" applyFont="1" applyFill="1" applyBorder="1"/>
    <xf numFmtId="0" fontId="18" fillId="0" borderId="0" xfId="1" quotePrefix="1" applyFont="1" applyFill="1"/>
    <xf numFmtId="0" fontId="18" fillId="0" borderId="0" xfId="1" applyFont="1" applyFill="1"/>
    <xf numFmtId="0" fontId="18" fillId="0" borderId="0" xfId="1" quotePrefix="1" applyFont="1" applyFill="1" applyAlignment="1">
      <alignment horizontal="left" vertical="center"/>
    </xf>
    <xf numFmtId="0" fontId="18" fillId="0" borderId="0" xfId="1" applyFont="1" applyFill="1" applyAlignment="1">
      <alignment horizontal="left" vertical="center"/>
    </xf>
    <xf numFmtId="0" fontId="6" fillId="0" borderId="0" xfId="1" applyFill="1" applyAlignment="1">
      <alignment horizontal="left"/>
    </xf>
    <xf numFmtId="0" fontId="0" fillId="0" borderId="0" xfId="0" applyAlignment="1">
      <alignment horizontal="center"/>
    </xf>
    <xf numFmtId="0" fontId="8" fillId="2" borderId="0" xfId="0" applyFont="1" applyFill="1" applyAlignment="1" applyProtection="1">
      <alignment horizontal="center"/>
    </xf>
    <xf numFmtId="0" fontId="9" fillId="0" borderId="0" xfId="1" applyFont="1" applyFill="1" applyBorder="1" applyAlignment="1" applyProtection="1">
      <alignment horizontal="right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right" vertical="center"/>
    </xf>
    <xf numFmtId="0" fontId="4" fillId="3" borderId="15" xfId="0" applyFont="1" applyFill="1" applyBorder="1" applyAlignment="1">
      <alignment horizontal="right" vertical="center"/>
    </xf>
    <xf numFmtId="0" fontId="4" fillId="3" borderId="9" xfId="0" applyFont="1" applyFill="1" applyBorder="1" applyAlignment="1">
      <alignment horizontal="right" vertical="center"/>
    </xf>
    <xf numFmtId="0" fontId="4" fillId="3" borderId="16" xfId="0" applyFont="1" applyFill="1" applyBorder="1" applyAlignment="1">
      <alignment horizontal="right" vertical="center"/>
    </xf>
    <xf numFmtId="0" fontId="5" fillId="4" borderId="11" xfId="0" applyFont="1" applyFill="1" applyBorder="1" applyAlignment="1">
      <alignment horizontal="right" vertical="center"/>
    </xf>
    <xf numFmtId="0" fontId="5" fillId="4" borderId="17" xfId="0" applyFont="1" applyFill="1" applyBorder="1" applyAlignment="1">
      <alignment horizontal="right" vertical="center"/>
    </xf>
    <xf numFmtId="0" fontId="15" fillId="5" borderId="12" xfId="0" applyFont="1" applyFill="1" applyBorder="1" applyAlignment="1">
      <alignment horizontal="left"/>
    </xf>
    <xf numFmtId="0" fontId="15" fillId="0" borderId="12" xfId="0" applyFont="1" applyFill="1" applyBorder="1" applyAlignment="1" applyProtection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15" fillId="0" borderId="12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right" vertical="center"/>
    </xf>
    <xf numFmtId="0" fontId="5" fillId="4" borderId="20" xfId="0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5" fillId="6" borderId="20" xfId="0" applyFont="1" applyFill="1" applyBorder="1" applyAlignment="1">
      <alignment horizontal="center" vertical="center"/>
    </xf>
    <xf numFmtId="0" fontId="5" fillId="6" borderId="21" xfId="0" applyFont="1" applyFill="1" applyBorder="1" applyAlignment="1">
      <alignment horizontal="center" vertical="center"/>
    </xf>
    <xf numFmtId="0" fontId="5" fillId="0" borderId="0" xfId="0" applyFont="1" applyAlignment="1" applyProtection="1">
      <alignment horizontal="center"/>
    </xf>
    <xf numFmtId="0" fontId="15" fillId="5" borderId="0" xfId="0" applyFont="1" applyFill="1" applyBorder="1" applyAlignment="1">
      <alignment horizontal="left" wrapText="1"/>
    </xf>
    <xf numFmtId="0" fontId="5" fillId="4" borderId="9" xfId="0" applyFont="1" applyFill="1" applyBorder="1" applyAlignment="1">
      <alignment horizontal="center" vertical="center"/>
    </xf>
    <xf numFmtId="0" fontId="5" fillId="4" borderId="29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30" xfId="0" applyFont="1" applyFill="1" applyBorder="1" applyAlignment="1">
      <alignment horizontal="center" vertical="center"/>
    </xf>
    <xf numFmtId="0" fontId="15" fillId="5" borderId="12" xfId="0" applyFont="1" applyFill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1" fillId="5" borderId="12" xfId="0" applyFont="1" applyFill="1" applyBorder="1" applyAlignment="1">
      <alignment horizontal="center" vertical="center"/>
    </xf>
    <xf numFmtId="0" fontId="11" fillId="5" borderId="24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 vertical="top" wrapText="1"/>
    </xf>
    <xf numFmtId="0" fontId="8" fillId="0" borderId="0" xfId="0" applyFont="1" applyAlignment="1" applyProtection="1">
      <alignment horizontal="center"/>
    </xf>
    <xf numFmtId="0" fontId="0" fillId="0" borderId="12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15" fillId="0" borderId="12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 wrapText="1"/>
    </xf>
    <xf numFmtId="0" fontId="0" fillId="5" borderId="12" xfId="0" applyFill="1" applyBorder="1" applyAlignment="1">
      <alignment horizontal="center"/>
    </xf>
    <xf numFmtId="0" fontId="5" fillId="0" borderId="19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23" xfId="0" applyFont="1" applyBorder="1" applyAlignment="1">
      <alignment horizontal="left" vertical="top" wrapText="1"/>
    </xf>
    <xf numFmtId="0" fontId="5" fillId="0" borderId="25" xfId="0" applyFont="1" applyBorder="1" applyAlignment="1">
      <alignment horizontal="left" vertical="top" wrapText="1"/>
    </xf>
    <xf numFmtId="0" fontId="5" fillId="0" borderId="26" xfId="0" applyFont="1" applyBorder="1" applyAlignment="1">
      <alignment horizontal="left" vertical="top" wrapText="1"/>
    </xf>
    <xf numFmtId="0" fontId="5" fillId="0" borderId="27" xfId="0" applyFont="1" applyBorder="1" applyAlignment="1">
      <alignment horizontal="left" vertical="top" wrapText="1"/>
    </xf>
    <xf numFmtId="0" fontId="5" fillId="0" borderId="22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0" fillId="0" borderId="12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6" fillId="0" borderId="0" xfId="1" applyFill="1" applyAlignment="1">
      <alignment horizontal="center" vertical="center"/>
    </xf>
    <xf numFmtId="0" fontId="6" fillId="0" borderId="0" xfId="1" applyFill="1" applyAlignment="1">
      <alignment horizontal="left" vertical="center"/>
    </xf>
    <xf numFmtId="0" fontId="6" fillId="0" borderId="0" xfId="1" applyAlignment="1">
      <alignment horizontal="center" vertical="center"/>
    </xf>
    <xf numFmtId="0" fontId="7" fillId="0" borderId="0" xfId="1" quotePrefix="1" applyFont="1" applyFill="1" applyAlignment="1">
      <alignment horizontal="center"/>
    </xf>
    <xf numFmtId="0" fontId="7" fillId="0" borderId="0" xfId="1" applyFont="1" applyFill="1" applyAlignment="1">
      <alignment horizontal="center"/>
    </xf>
    <xf numFmtId="0" fontId="3" fillId="0" borderId="0" xfId="0" applyFont="1" applyFill="1" applyAlignment="1" applyProtection="1">
      <alignment horizontal="left" vertical="center"/>
    </xf>
  </cellXfs>
  <cellStyles count="2">
    <cellStyle name="Hyperlink" xfId="1" builtinId="8"/>
    <cellStyle name="Normal" xfId="0" builtinId="0"/>
  </cellStyles>
  <dxfs count="98">
    <dxf>
      <font>
        <color rgb="FF00B050"/>
      </font>
    </dxf>
    <dxf>
      <font>
        <color rgb="FF00B050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CC"/>
      <color rgb="FFCCFFCC"/>
      <color rgb="FFDE0000"/>
      <color rgb="FFAAAAAA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hyperlink" Target="http://www.ti.com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GIF"/><Relationship Id="rId1" Type="http://schemas.openxmlformats.org/officeDocument/2006/relationships/hyperlink" Target="http://www.ti.com" TargetMode="External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GIF"/><Relationship Id="rId1" Type="http://schemas.openxmlformats.org/officeDocument/2006/relationships/hyperlink" Target="http://www.ti.com" TargetMode="External"/><Relationship Id="rId4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1.GIF"/><Relationship Id="rId1" Type="http://schemas.openxmlformats.org/officeDocument/2006/relationships/hyperlink" Target="http://www.ti.com" TargetMode="Externa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1.GIF"/><Relationship Id="rId1" Type="http://schemas.openxmlformats.org/officeDocument/2006/relationships/hyperlink" Target="http://www.ti.com" TargetMode="Externa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1.GIF"/><Relationship Id="rId1" Type="http://schemas.openxmlformats.org/officeDocument/2006/relationships/hyperlink" Target="http://www.ti.com" TargetMode="Externa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http://e2e.ti.com/" TargetMode="External"/><Relationship Id="rId2" Type="http://schemas.openxmlformats.org/officeDocument/2006/relationships/image" Target="../media/image1.GIF"/><Relationship Id="rId1" Type="http://schemas.openxmlformats.org/officeDocument/2006/relationships/hyperlink" Target="http://www.ti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152400</xdr:rowOff>
    </xdr:from>
    <xdr:to>
      <xdr:col>3</xdr:col>
      <xdr:colOff>571500</xdr:colOff>
      <xdr:row>2</xdr:row>
      <xdr:rowOff>66626</xdr:rowOff>
    </xdr:to>
    <xdr:pic>
      <xdr:nvPicPr>
        <xdr:cNvPr id="2" name="Picture 1" descr="ti 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725" y="152400"/>
          <a:ext cx="2800350" cy="294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152399</xdr:colOff>
      <xdr:row>0</xdr:row>
      <xdr:rowOff>133350</xdr:rowOff>
    </xdr:from>
    <xdr:ext cx="6379817" cy="3817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009390" y="133350"/>
          <a:ext cx="6379845" cy="381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1600" baseline="0">
              <a:latin typeface="Arial Black" panose="020B0A04020102020204" pitchFamily="34" charset="0"/>
            </a:rPr>
            <a:t>Audio CODEC/ADC PLL Calculators: </a:t>
          </a:r>
          <a:r>
            <a:rPr lang="en-US" sz="1600">
              <a:latin typeface="Arial Black" panose="020B0A04020102020204" pitchFamily="34" charset="0"/>
            </a:rPr>
            <a:t>Table of Contents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152400</xdr:rowOff>
    </xdr:from>
    <xdr:to>
      <xdr:col>3</xdr:col>
      <xdr:colOff>378893</xdr:colOff>
      <xdr:row>2</xdr:row>
      <xdr:rowOff>66626</xdr:rowOff>
    </xdr:to>
    <xdr:pic>
      <xdr:nvPicPr>
        <xdr:cNvPr id="4" name="Picture 3" descr="ti 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725" y="152400"/>
          <a:ext cx="2876550" cy="294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158241</xdr:colOff>
      <xdr:row>0</xdr:row>
      <xdr:rowOff>85725</xdr:rowOff>
    </xdr:from>
    <xdr:ext cx="5834903" cy="41780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6817995" y="85725"/>
          <a:ext cx="5835015" cy="4171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1800">
              <a:latin typeface="Arial Black" panose="020B0A04020102020204" pitchFamily="34" charset="0"/>
            </a:rPr>
            <a:t>TLV320AIC310x PLL/Clock Calculator</a:t>
          </a:r>
        </a:p>
      </xdr:txBody>
    </xdr:sp>
    <xdr:clientData/>
  </xdr:oneCellAnchor>
  <xdr:twoCellAnchor editAs="oneCell">
    <xdr:from>
      <xdr:col>17</xdr:col>
      <xdr:colOff>209178</xdr:colOff>
      <xdr:row>8</xdr:row>
      <xdr:rowOff>57522</xdr:rowOff>
    </xdr:from>
    <xdr:to>
      <xdr:col>22</xdr:col>
      <xdr:colOff>361789</xdr:colOff>
      <xdr:row>28</xdr:row>
      <xdr:rowOff>152265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72135" y="1676400"/>
          <a:ext cx="5356225" cy="4476115"/>
        </a:xfrm>
        <a:prstGeom prst="rect">
          <a:avLst/>
        </a:prstGeom>
        <a:ln w="12700">
          <a:noFill/>
        </a:ln>
      </xdr:spPr>
    </xdr:pic>
    <xdr:clientData/>
  </xdr:twoCellAnchor>
  <xdr:twoCellAnchor editAs="oneCell">
    <xdr:from>
      <xdr:col>22</xdr:col>
      <xdr:colOff>308610</xdr:colOff>
      <xdr:row>14</xdr:row>
      <xdr:rowOff>190500</xdr:rowOff>
    </xdr:from>
    <xdr:to>
      <xdr:col>31</xdr:col>
      <xdr:colOff>404627</xdr:colOff>
      <xdr:row>105</xdr:row>
      <xdr:rowOff>29568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AEC248-4C2C-DAD8-203B-4CF4E8776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519910" y="3105150"/>
          <a:ext cx="5496692" cy="711616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152400</xdr:rowOff>
    </xdr:from>
    <xdr:to>
      <xdr:col>3</xdr:col>
      <xdr:colOff>670246</xdr:colOff>
      <xdr:row>2</xdr:row>
      <xdr:rowOff>66626</xdr:rowOff>
    </xdr:to>
    <xdr:pic>
      <xdr:nvPicPr>
        <xdr:cNvPr id="2" name="Picture 1" descr="ti 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725" y="152400"/>
          <a:ext cx="2800350" cy="294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185454</xdr:colOff>
      <xdr:row>0</xdr:row>
      <xdr:rowOff>85725</xdr:rowOff>
    </xdr:from>
    <xdr:ext cx="5834903" cy="41780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6477635" y="85725"/>
          <a:ext cx="5834380" cy="4171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1800">
              <a:latin typeface="Arial Black" panose="020B0A04020102020204" pitchFamily="34" charset="0"/>
            </a:rPr>
            <a:t>TLV320AIC31xx PLL/Clock Calculator</a:t>
          </a:r>
        </a:p>
      </xdr:txBody>
    </xdr:sp>
    <xdr:clientData/>
  </xdr:oneCellAnchor>
  <xdr:twoCellAnchor editAs="oneCell">
    <xdr:from>
      <xdr:col>17</xdr:col>
      <xdr:colOff>54429</xdr:colOff>
      <xdr:row>8</xdr:row>
      <xdr:rowOff>208642</xdr:rowOff>
    </xdr:from>
    <xdr:to>
      <xdr:col>23</xdr:col>
      <xdr:colOff>291354</xdr:colOff>
      <xdr:row>91</xdr:row>
      <xdr:rowOff>41547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49530" y="1827530"/>
          <a:ext cx="6137910" cy="6109970"/>
        </a:xfrm>
        <a:prstGeom prst="rect">
          <a:avLst/>
        </a:prstGeom>
      </xdr:spPr>
    </xdr:pic>
    <xdr:clientData/>
  </xdr:twoCellAnchor>
  <xdr:twoCellAnchor editAs="oneCell">
    <xdr:from>
      <xdr:col>25</xdr:col>
      <xdr:colOff>123264</xdr:colOff>
      <xdr:row>9</xdr:row>
      <xdr:rowOff>56029</xdr:rowOff>
    </xdr:from>
    <xdr:to>
      <xdr:col>34</xdr:col>
      <xdr:colOff>327971</xdr:colOff>
      <xdr:row>100</xdr:row>
      <xdr:rowOff>61554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DE8E1A3-7468-CB53-A117-1E015DB4E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576176" y="1882588"/>
          <a:ext cx="5449060" cy="746864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152400</xdr:rowOff>
    </xdr:from>
    <xdr:to>
      <xdr:col>3</xdr:col>
      <xdr:colOff>670246</xdr:colOff>
      <xdr:row>2</xdr:row>
      <xdr:rowOff>66626</xdr:rowOff>
    </xdr:to>
    <xdr:pic>
      <xdr:nvPicPr>
        <xdr:cNvPr id="2" name="Picture 1" descr="ti 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725" y="152400"/>
          <a:ext cx="2800350" cy="294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185454</xdr:colOff>
      <xdr:row>0</xdr:row>
      <xdr:rowOff>85725</xdr:rowOff>
    </xdr:from>
    <xdr:ext cx="5834903" cy="41780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6477635" y="85725"/>
          <a:ext cx="5834380" cy="4171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1800">
              <a:latin typeface="Arial Black" panose="020B0A04020102020204" pitchFamily="34" charset="0"/>
            </a:rPr>
            <a:t>TLV320ADC310x PLL/Clock Calculator</a:t>
          </a:r>
        </a:p>
      </xdr:txBody>
    </xdr:sp>
    <xdr:clientData/>
  </xdr:oneCellAnchor>
  <xdr:twoCellAnchor editAs="oneCell">
    <xdr:from>
      <xdr:col>18</xdr:col>
      <xdr:colOff>313761</xdr:colOff>
      <xdr:row>8</xdr:row>
      <xdr:rowOff>14941</xdr:rowOff>
    </xdr:from>
    <xdr:to>
      <xdr:col>22</xdr:col>
      <xdr:colOff>44820</xdr:colOff>
      <xdr:row>92</xdr:row>
      <xdr:rowOff>66017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3" t="812" r="-233" b="579"/>
        <a:stretch>
          <a:fillRect/>
        </a:stretch>
      </xdr:blipFill>
      <xdr:spPr>
        <a:xfrm>
          <a:off x="13853795" y="1633855"/>
          <a:ext cx="4040505" cy="642556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152400</xdr:rowOff>
    </xdr:from>
    <xdr:to>
      <xdr:col>3</xdr:col>
      <xdr:colOff>669178</xdr:colOff>
      <xdr:row>2</xdr:row>
      <xdr:rowOff>66626</xdr:rowOff>
    </xdr:to>
    <xdr:pic>
      <xdr:nvPicPr>
        <xdr:cNvPr id="2" name="Picture 1" descr="ti 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725" y="152400"/>
          <a:ext cx="2799080" cy="294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131028</xdr:colOff>
      <xdr:row>0</xdr:row>
      <xdr:rowOff>85725</xdr:rowOff>
    </xdr:from>
    <xdr:ext cx="5834903" cy="41780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6423025" y="85725"/>
          <a:ext cx="5835015" cy="4171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1800">
              <a:latin typeface="Arial Black" panose="020B0A04020102020204" pitchFamily="34" charset="0"/>
            </a:rPr>
            <a:t>TLV320AIC320x PLL/Clock Calculator</a:t>
          </a:r>
        </a:p>
      </xdr:txBody>
    </xdr:sp>
    <xdr:clientData/>
  </xdr:oneCellAnchor>
  <xdr:twoCellAnchor editAs="oneCell">
    <xdr:from>
      <xdr:col>17</xdr:col>
      <xdr:colOff>426366</xdr:colOff>
      <xdr:row>8</xdr:row>
      <xdr:rowOff>18146</xdr:rowOff>
    </xdr:from>
    <xdr:to>
      <xdr:col>23</xdr:col>
      <xdr:colOff>18143</xdr:colOff>
      <xdr:row>92</xdr:row>
      <xdr:rowOff>25647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33"/>
        <a:stretch>
          <a:fillRect/>
        </a:stretch>
      </xdr:blipFill>
      <xdr:spPr>
        <a:xfrm>
          <a:off x="13121640" y="1637030"/>
          <a:ext cx="5492750" cy="640842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152400</xdr:rowOff>
    </xdr:from>
    <xdr:to>
      <xdr:col>3</xdr:col>
      <xdr:colOff>669178</xdr:colOff>
      <xdr:row>2</xdr:row>
      <xdr:rowOff>66626</xdr:rowOff>
    </xdr:to>
    <xdr:pic>
      <xdr:nvPicPr>
        <xdr:cNvPr id="2" name="Picture 1" descr="ti 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725" y="152400"/>
          <a:ext cx="2799080" cy="294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258075</xdr:colOff>
      <xdr:row>0</xdr:row>
      <xdr:rowOff>76654</xdr:rowOff>
    </xdr:from>
    <xdr:ext cx="5834903" cy="41780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6550025" y="76200"/>
          <a:ext cx="5835015" cy="4178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1800">
              <a:latin typeface="Arial Black" panose="020B0A04020102020204" pitchFamily="34" charset="0"/>
            </a:rPr>
            <a:t>TLV320AIC325x PLL/Clock Calculator</a:t>
          </a:r>
        </a:p>
      </xdr:txBody>
    </xdr:sp>
    <xdr:clientData/>
  </xdr:oneCellAnchor>
  <xdr:twoCellAnchor editAs="oneCell">
    <xdr:from>
      <xdr:col>17</xdr:col>
      <xdr:colOff>36286</xdr:colOff>
      <xdr:row>8</xdr:row>
      <xdr:rowOff>27213</xdr:rowOff>
    </xdr:from>
    <xdr:to>
      <xdr:col>23</xdr:col>
      <xdr:colOff>359596</xdr:colOff>
      <xdr:row>92</xdr:row>
      <xdr:rowOff>2721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34" t="2016" r="1390" b="714"/>
        <a:stretch>
          <a:fillRect/>
        </a:stretch>
      </xdr:blipFill>
      <xdr:spPr>
        <a:xfrm>
          <a:off x="12731750" y="1645920"/>
          <a:ext cx="6224270" cy="64363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152400</xdr:rowOff>
    </xdr:from>
    <xdr:to>
      <xdr:col>4</xdr:col>
      <xdr:colOff>161925</xdr:colOff>
      <xdr:row>2</xdr:row>
      <xdr:rowOff>66626</xdr:rowOff>
    </xdr:to>
    <xdr:pic>
      <xdr:nvPicPr>
        <xdr:cNvPr id="2" name="Picture 1" descr="ti 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725" y="152400"/>
          <a:ext cx="2928620" cy="294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561975</xdr:colOff>
      <xdr:row>0</xdr:row>
      <xdr:rowOff>85725</xdr:rowOff>
    </xdr:from>
    <xdr:ext cx="3752850" cy="3817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4957445" y="85725"/>
          <a:ext cx="3752850" cy="381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1600">
              <a:latin typeface="Arial Black" panose="020B0A04020102020204" pitchFamily="34" charset="0"/>
            </a:rPr>
            <a:t>How to use this tool...</a:t>
          </a:r>
        </a:p>
      </xdr:txBody>
    </xdr:sp>
    <xdr:clientData/>
  </xdr:oneCellAnchor>
  <xdr:oneCellAnchor>
    <xdr:from>
      <xdr:col>0</xdr:col>
      <xdr:colOff>47625</xdr:colOff>
      <xdr:row>5</xdr:row>
      <xdr:rowOff>76200</xdr:rowOff>
    </xdr:from>
    <xdr:ext cx="184731" cy="264560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47625" y="100012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i.com/lit/gpn/tlv320aic3110" TargetMode="External"/><Relationship Id="rId13" Type="http://schemas.openxmlformats.org/officeDocument/2006/relationships/hyperlink" Target="https://www.ti.com/lit/gpn/tlv320aic3106" TargetMode="External"/><Relationship Id="rId3" Type="http://schemas.openxmlformats.org/officeDocument/2006/relationships/hyperlink" Target="https://www.ti.com/lit/gpn/tlv320aic3206" TargetMode="External"/><Relationship Id="rId7" Type="http://schemas.openxmlformats.org/officeDocument/2006/relationships/hyperlink" Target="https://www.ti.com/lit/gpn/tlv320aic3111" TargetMode="External"/><Relationship Id="rId12" Type="http://schemas.openxmlformats.org/officeDocument/2006/relationships/hyperlink" Target="https://www.ti.com/lit/gpn/tlv320aic3106" TargetMode="External"/><Relationship Id="rId2" Type="http://schemas.openxmlformats.org/officeDocument/2006/relationships/hyperlink" Target="https://www.ti.com/lit/gpn/tlv320aic3204" TargetMode="External"/><Relationship Id="rId16" Type="http://schemas.openxmlformats.org/officeDocument/2006/relationships/drawing" Target="../drawings/drawing7.xml"/><Relationship Id="rId1" Type="http://schemas.openxmlformats.org/officeDocument/2006/relationships/hyperlink" Target="http://e2e.ti.com/support/data_converters/precision_data_converters/" TargetMode="External"/><Relationship Id="rId6" Type="http://schemas.openxmlformats.org/officeDocument/2006/relationships/hyperlink" Target="https://www.ti.com/lit/gpn/tlv320aic3120" TargetMode="External"/><Relationship Id="rId11" Type="http://schemas.openxmlformats.org/officeDocument/2006/relationships/hyperlink" Target="https://www.ti.com/lit/gpn/tlv320aic3107" TargetMode="External"/><Relationship Id="rId5" Type="http://schemas.openxmlformats.org/officeDocument/2006/relationships/hyperlink" Target="https://www.ti.com/lit/gpn/tlv320aic3256" TargetMode="External"/><Relationship Id="rId15" Type="http://schemas.openxmlformats.org/officeDocument/2006/relationships/hyperlink" Target="https://www.ti.com/lit/gpn/tlv320aic3101" TargetMode="External"/><Relationship Id="rId10" Type="http://schemas.openxmlformats.org/officeDocument/2006/relationships/hyperlink" Target="https://www.ti.com/lit/gpn/tlv320aic3109-q1" TargetMode="External"/><Relationship Id="rId4" Type="http://schemas.openxmlformats.org/officeDocument/2006/relationships/hyperlink" Target="https://www.ti.com/lit/gpn/tlv320aic3254" TargetMode="External"/><Relationship Id="rId9" Type="http://schemas.openxmlformats.org/officeDocument/2006/relationships/hyperlink" Target="https://www.ti.com/lit/gpn/tlv320aic3100" TargetMode="External"/><Relationship Id="rId14" Type="http://schemas.openxmlformats.org/officeDocument/2006/relationships/hyperlink" Target="https://www.ti.com/lit/gpn/tlv320aic3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theme="1"/>
  </sheetPr>
  <dimension ref="A1:V87"/>
  <sheetViews>
    <sheetView showGridLines="0" showRowColHeaders="0" zoomScale="115" zoomScaleNormal="115" workbookViewId="0">
      <selection sqref="A1:U3"/>
    </sheetView>
  </sheetViews>
  <sheetFormatPr defaultColWidth="9" defaultRowHeight="15"/>
  <sheetData>
    <row r="1" spans="1:22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</row>
    <row r="2" spans="1:2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</row>
    <row r="3" spans="1:22">
      <c r="A3" s="102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</row>
    <row r="4" spans="1:22" ht="12.75" customHeight="1">
      <c r="A4" s="95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</row>
    <row r="5" spans="1:2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>
      <c r="A7" s="3"/>
      <c r="B7" s="3"/>
      <c r="C7" s="96" t="s">
        <v>0</v>
      </c>
      <c r="D7" s="96"/>
      <c r="E7" s="96"/>
      <c r="F7" s="3"/>
      <c r="G7" s="86" t="s">
        <v>1</v>
      </c>
      <c r="H7" s="91"/>
      <c r="I7" s="91"/>
      <c r="J7" s="91"/>
      <c r="K7" s="91"/>
      <c r="L7" s="91"/>
      <c r="M7" s="91"/>
      <c r="N7" s="91"/>
      <c r="O7" s="91"/>
      <c r="P7" s="91"/>
      <c r="Q7" s="3"/>
      <c r="R7" s="3"/>
      <c r="S7" s="3"/>
      <c r="T7" s="3"/>
      <c r="U7" s="3"/>
      <c r="V7" s="3"/>
    </row>
    <row r="8" spans="1:22">
      <c r="A8" s="3"/>
      <c r="B8" s="3"/>
      <c r="C8" s="3"/>
      <c r="D8" s="3"/>
      <c r="E8" s="3"/>
      <c r="F8" s="3"/>
      <c r="G8" s="92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ht="15.75">
      <c r="A9" s="3"/>
      <c r="B9" s="3"/>
      <c r="C9" s="97" t="s">
        <v>2</v>
      </c>
      <c r="D9" s="98"/>
      <c r="E9" s="98"/>
      <c r="F9" s="3"/>
      <c r="G9" s="90" t="s">
        <v>3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ht="15.75">
      <c r="A10" s="3"/>
      <c r="B10" s="3"/>
      <c r="C10" s="87"/>
      <c r="D10" s="87"/>
      <c r="E10" s="87"/>
      <c r="F10" s="3"/>
      <c r="G10" s="90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ht="15.75">
      <c r="A11" s="3"/>
      <c r="B11" s="3"/>
      <c r="C11" s="99" t="s">
        <v>4</v>
      </c>
      <c r="D11" s="100"/>
      <c r="E11" s="100"/>
      <c r="F11" s="3"/>
      <c r="G11" s="89" t="s">
        <v>5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ht="15.75">
      <c r="A12" s="3"/>
      <c r="B12" s="3"/>
      <c r="C12" s="87"/>
      <c r="D12" s="87"/>
      <c r="E12" s="87"/>
      <c r="F12" s="3"/>
      <c r="G12" s="90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ht="15.75">
      <c r="A13" s="3"/>
      <c r="B13" s="3"/>
      <c r="C13" s="99" t="s">
        <v>6</v>
      </c>
      <c r="D13" s="100"/>
      <c r="E13" s="100"/>
      <c r="F13" s="3"/>
      <c r="G13" s="89" t="s">
        <v>7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>
      <c r="A14" s="3"/>
      <c r="B14" s="3"/>
      <c r="C14" s="88"/>
      <c r="D14" s="88"/>
      <c r="E14" s="88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ht="15.75">
      <c r="A15" s="3"/>
      <c r="B15" s="3"/>
      <c r="C15" s="98" t="s">
        <v>8</v>
      </c>
      <c r="D15" s="98"/>
      <c r="E15" s="98"/>
      <c r="F15" s="3"/>
      <c r="G15" s="90" t="s">
        <v>9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>
      <c r="A16" s="3"/>
      <c r="B16" s="3"/>
      <c r="C16" s="89"/>
      <c r="D16" s="89"/>
      <c r="E16" s="89"/>
      <c r="F16" s="3"/>
      <c r="G16" s="92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ht="15" customHeight="1">
      <c r="A17" s="3"/>
      <c r="B17" s="3"/>
      <c r="C17" s="98" t="s">
        <v>10</v>
      </c>
      <c r="D17" s="98"/>
      <c r="E17" s="98"/>
      <c r="F17" s="3"/>
      <c r="G17" s="90" t="s">
        <v>11</v>
      </c>
      <c r="H17" s="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3"/>
    </row>
    <row r="18" spans="1:22">
      <c r="A18" s="3"/>
      <c r="B18" s="3"/>
      <c r="C18" s="89"/>
      <c r="D18" s="89"/>
      <c r="E18" s="89"/>
      <c r="F18" s="3"/>
      <c r="G18" s="92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ht="15" customHeight="1">
      <c r="A19" s="3"/>
      <c r="B19" s="3"/>
      <c r="C19" s="101"/>
      <c r="D19" s="101"/>
      <c r="E19" s="101"/>
      <c r="F19" s="3"/>
      <c r="G19" s="90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>
      <c r="A20" s="3"/>
      <c r="B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>
      <c r="A21" s="3"/>
      <c r="B21" s="3"/>
      <c r="C21" s="3"/>
      <c r="D21" s="3"/>
      <c r="E21" s="3"/>
      <c r="F21" s="3"/>
      <c r="G21" s="3"/>
      <c r="H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>
      <c r="A22" s="3"/>
      <c r="B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>
      <c r="A23" s="3"/>
      <c r="B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>
      <c r="A24" s="3"/>
      <c r="B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>
      <c r="A25" s="3"/>
      <c r="B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>
      <c r="A26" s="3"/>
      <c r="B26" s="3"/>
      <c r="C26" s="90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>
      <c r="A27" s="3"/>
      <c r="B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2">
      <c r="A28" s="3"/>
      <c r="B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>
      <c r="A29" s="3"/>
      <c r="B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>
      <c r="A30" s="3"/>
      <c r="B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2">
      <c r="A31" s="3"/>
      <c r="B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>
      <c r="A32" s="3"/>
      <c r="B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>
      <c r="A33" s="3"/>
      <c r="B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>
      <c r="A34" s="3"/>
      <c r="B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1:2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1:2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1:2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1:2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1:2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1:2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1:2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1:2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1:2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1:2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1:2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1:2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1:2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1:2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1:2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1:2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1:2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1:2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1:2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1:2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1:2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1:2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1:2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1:2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1:2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1:2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1:2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1:2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1:2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1:2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1:2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1:2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1:2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</sheetData>
  <sheetProtection sheet="1" objects="1" scenarios="1"/>
  <mergeCells count="9">
    <mergeCell ref="C15:E15"/>
    <mergeCell ref="C17:E17"/>
    <mergeCell ref="C19:E19"/>
    <mergeCell ref="A1:U3"/>
    <mergeCell ref="A4:U4"/>
    <mergeCell ref="C7:E7"/>
    <mergeCell ref="C9:E9"/>
    <mergeCell ref="C11:E11"/>
    <mergeCell ref="C13:E13"/>
  </mergeCells>
  <hyperlinks>
    <hyperlink ref="C9" location="'PGA1 Input Range'!A1" display="TLV320AIC310x " xr:uid="{00000000-0004-0000-0000-000000000000}"/>
    <hyperlink ref="C11" location="'Code Conversions'!N5" display="TLV320AIC31xx" xr:uid="{00000000-0004-0000-0000-000001000000}"/>
    <hyperlink ref="C15:E15" location="TLV320AIC320x!A1" display="TLV320AIC320x" xr:uid="{00000000-0004-0000-0000-000002000000}"/>
    <hyperlink ref="C9:E9" location="TLV320AIC310x!A1" display="TLV320AIC310x " xr:uid="{00000000-0004-0000-0000-000003000000}"/>
    <hyperlink ref="C11:E11" location="TLV320AIC31xx!A1" display="TLV320AIC31xx" xr:uid="{00000000-0004-0000-0000-000004000000}"/>
    <hyperlink ref="C17:E17" location="TLV320AIC325x!A1" display="TLV320AIC325x" xr:uid="{00000000-0004-0000-0000-000005000000}"/>
    <hyperlink ref="C13" location="'Code Conversions'!N5" display="TLV320ADC310x" xr:uid="{00000000-0004-0000-0000-000006000000}"/>
    <hyperlink ref="C13:E13" location="TLV320ADC310x!A1" display="TLV320ADC310x" xr:uid="{00000000-0004-0000-0000-000007000000}"/>
  </hyperlinks>
  <pageMargins left="0.7" right="0.7" top="0.75" bottom="0.75" header="0.3" footer="0.3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Z88"/>
  <sheetViews>
    <sheetView showGridLines="0" tabSelected="1" topLeftCell="A4" workbookViewId="0">
      <selection activeCell="D24" sqref="D24"/>
    </sheetView>
  </sheetViews>
  <sheetFormatPr defaultColWidth="9" defaultRowHeight="15"/>
  <cols>
    <col min="1" max="1" width="2.5703125" customWidth="1"/>
    <col min="2" max="2" width="11" customWidth="1"/>
    <col min="3" max="3" width="16.5703125" customWidth="1"/>
    <col min="4" max="4" width="12" customWidth="1"/>
    <col min="5" max="5" width="9.85546875" customWidth="1"/>
    <col min="6" max="6" width="5.42578125" customWidth="1"/>
    <col min="7" max="7" width="5.85546875" customWidth="1"/>
    <col min="8" max="8" width="1.7109375" customWidth="1"/>
    <col min="9" max="9" width="12.7109375" customWidth="1"/>
    <col min="10" max="10" width="14.28515625" customWidth="1"/>
    <col min="11" max="11" width="10.140625" customWidth="1"/>
    <col min="12" max="12" width="3.5703125" customWidth="1"/>
    <col min="13" max="13" width="11.7109375" customWidth="1"/>
    <col min="14" max="14" width="2.28515625" customWidth="1"/>
    <col min="15" max="15" width="9" customWidth="1"/>
    <col min="16" max="16" width="11.7109375" customWidth="1"/>
    <col min="17" max="17" width="12" customWidth="1"/>
    <col min="18" max="18" width="9.85546875" customWidth="1"/>
    <col min="19" max="19" width="23" customWidth="1"/>
    <col min="20" max="20" width="9.85546875" customWidth="1"/>
  </cols>
  <sheetData>
    <row r="1" spans="1:26">
      <c r="A1" s="134"/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</row>
    <row r="2" spans="1:26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</row>
    <row r="3" spans="1:26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</row>
    <row r="4" spans="1:26" ht="12.75" customHeight="1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</row>
    <row r="5" spans="1:26" ht="15.75" customHeight="1">
      <c r="A5" s="10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04"/>
      <c r="T5" s="104"/>
    </row>
    <row r="6" spans="1:26" ht="18" customHeight="1">
      <c r="A6" s="12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6" ht="18" customHeight="1">
      <c r="A7" s="12"/>
      <c r="B7" s="10"/>
      <c r="C7" s="13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3"/>
      <c r="R7" s="10"/>
      <c r="S7" s="10"/>
      <c r="T7" s="10"/>
      <c r="U7" s="10"/>
    </row>
    <row r="8" spans="1:26" ht="18" customHeight="1">
      <c r="A8" s="12"/>
      <c r="B8" s="10"/>
      <c r="C8" s="105" t="s">
        <v>12</v>
      </c>
      <c r="D8" s="106"/>
      <c r="E8" s="107"/>
      <c r="F8" s="13"/>
      <c r="G8" s="13"/>
      <c r="H8" s="13"/>
      <c r="I8" s="108" t="s">
        <v>13</v>
      </c>
      <c r="J8" s="109"/>
      <c r="K8" s="109"/>
      <c r="L8" s="109"/>
      <c r="M8" s="109"/>
      <c r="N8" s="109"/>
      <c r="O8" s="109"/>
      <c r="P8" s="110"/>
      <c r="Q8" s="13"/>
      <c r="R8" s="108" t="s">
        <v>14</v>
      </c>
      <c r="S8" s="109"/>
      <c r="T8" s="109"/>
      <c r="U8" s="109"/>
      <c r="V8" s="109"/>
      <c r="W8" s="110"/>
      <c r="Y8" s="108" t="s">
        <v>15</v>
      </c>
      <c r="Z8" s="110"/>
    </row>
    <row r="9" spans="1:26" ht="18" customHeight="1">
      <c r="A9" s="12"/>
      <c r="B9" s="10"/>
      <c r="C9" s="26" t="s">
        <v>16</v>
      </c>
      <c r="D9" s="67">
        <v>16</v>
      </c>
      <c r="E9" s="34" t="s">
        <v>17</v>
      </c>
      <c r="G9" s="32"/>
      <c r="I9" s="129" t="s">
        <v>18</v>
      </c>
      <c r="J9" s="69">
        <v>0.51200000000000001</v>
      </c>
      <c r="K9" s="70" t="s">
        <v>17</v>
      </c>
      <c r="L9" s="70" t="s">
        <v>19</v>
      </c>
      <c r="M9" s="78">
        <f>D9/D12</f>
        <v>16</v>
      </c>
      <c r="N9" s="70" t="s">
        <v>19</v>
      </c>
      <c r="O9" s="70">
        <v>20</v>
      </c>
      <c r="P9" s="79" t="s">
        <v>17</v>
      </c>
      <c r="Q9" s="13"/>
      <c r="R9" s="52"/>
      <c r="S9" s="53"/>
      <c r="T9" s="53"/>
      <c r="U9" s="53"/>
      <c r="V9" s="58"/>
      <c r="W9" s="59"/>
      <c r="Y9" s="111" t="s">
        <v>20</v>
      </c>
      <c r="Z9" s="112"/>
    </row>
    <row r="10" spans="1:26" ht="18" customHeight="1">
      <c r="A10" s="12"/>
      <c r="B10" s="10"/>
      <c r="G10" s="32"/>
      <c r="H10" s="19"/>
      <c r="I10" s="130"/>
      <c r="J10" s="72">
        <v>80</v>
      </c>
      <c r="K10" s="73" t="s">
        <v>17</v>
      </c>
      <c r="L10" s="73" t="s">
        <v>19</v>
      </c>
      <c r="M10" s="80">
        <f>D9*D16*D13/D12</f>
        <v>90.316800000000001</v>
      </c>
      <c r="N10" s="73" t="s">
        <v>19</v>
      </c>
      <c r="O10" s="73">
        <v>110</v>
      </c>
      <c r="P10" s="81" t="s">
        <v>17</v>
      </c>
      <c r="Q10" s="13"/>
      <c r="R10" s="54"/>
      <c r="S10" s="55"/>
      <c r="T10" s="55"/>
      <c r="U10" s="55"/>
      <c r="V10" s="57"/>
      <c r="W10" s="60"/>
      <c r="Y10" s="113" t="s">
        <v>21</v>
      </c>
      <c r="Z10" s="114"/>
    </row>
    <row r="11" spans="1:26" ht="18" customHeight="1">
      <c r="A11" s="19"/>
      <c r="B11" s="10"/>
      <c r="C11" s="105" t="s">
        <v>22</v>
      </c>
      <c r="D11" s="106"/>
      <c r="E11" s="107"/>
      <c r="G11" s="32"/>
      <c r="H11" s="19"/>
      <c r="I11" s="131"/>
      <c r="J11" s="74">
        <v>4</v>
      </c>
      <c r="K11" s="74"/>
      <c r="L11" s="74" t="s">
        <v>19</v>
      </c>
      <c r="M11" s="82">
        <f>D14</f>
        <v>5</v>
      </c>
      <c r="N11" s="74" t="s">
        <v>19</v>
      </c>
      <c r="O11" s="74">
        <v>55</v>
      </c>
      <c r="P11" s="83"/>
      <c r="Q11" s="13"/>
      <c r="R11" s="54"/>
      <c r="S11" s="55"/>
      <c r="T11" s="55"/>
      <c r="U11" s="55"/>
      <c r="V11" s="57"/>
      <c r="W11" s="60"/>
    </row>
    <row r="12" spans="1:26" ht="18" customHeight="1">
      <c r="A12" s="19"/>
      <c r="B12" s="10"/>
      <c r="C12" s="20" t="s">
        <v>23</v>
      </c>
      <c r="D12" s="115">
        <v>1</v>
      </c>
      <c r="E12" s="116"/>
      <c r="G12" s="32"/>
      <c r="H12" s="19"/>
      <c r="I12" s="38"/>
      <c r="J12" s="39"/>
      <c r="K12" s="39"/>
      <c r="L12" s="39"/>
      <c r="M12" s="49"/>
      <c r="N12" s="39"/>
      <c r="O12" s="39"/>
      <c r="P12" s="50"/>
      <c r="Q12" s="13"/>
      <c r="R12" s="54"/>
      <c r="S12" s="55"/>
      <c r="T12" s="55"/>
      <c r="U12" s="55"/>
      <c r="V12" s="57"/>
      <c r="W12" s="60"/>
    </row>
    <row r="13" spans="1:26">
      <c r="A13" s="19"/>
      <c r="B13" s="10"/>
      <c r="C13" s="21" t="s">
        <v>24</v>
      </c>
      <c r="D13" s="117">
        <v>1</v>
      </c>
      <c r="E13" s="118"/>
      <c r="G13" s="32"/>
      <c r="H13" s="19"/>
      <c r="I13" s="129" t="s">
        <v>25</v>
      </c>
      <c r="J13" s="69">
        <v>10</v>
      </c>
      <c r="K13" s="70" t="s">
        <v>17</v>
      </c>
      <c r="L13" s="70" t="s">
        <v>19</v>
      </c>
      <c r="M13" s="78">
        <f>D9/D12</f>
        <v>16</v>
      </c>
      <c r="N13" s="70" t="s">
        <v>19</v>
      </c>
      <c r="O13" s="70">
        <v>20</v>
      </c>
      <c r="P13" s="79" t="s">
        <v>17</v>
      </c>
      <c r="Q13" s="13"/>
      <c r="R13" s="54"/>
      <c r="S13" s="55"/>
      <c r="T13" s="55"/>
      <c r="U13" s="55"/>
      <c r="V13" s="57"/>
      <c r="W13" s="60"/>
    </row>
    <row r="14" spans="1:26">
      <c r="A14" s="19"/>
      <c r="B14" s="10"/>
      <c r="C14" s="21" t="s">
        <v>26</v>
      </c>
      <c r="D14" s="117">
        <v>5</v>
      </c>
      <c r="E14" s="118"/>
      <c r="G14" s="32"/>
      <c r="H14" s="19"/>
      <c r="I14" s="130"/>
      <c r="J14" s="72">
        <v>80</v>
      </c>
      <c r="K14" s="73" t="s">
        <v>17</v>
      </c>
      <c r="L14" s="73" t="s">
        <v>19</v>
      </c>
      <c r="M14" s="80">
        <f>D9*D16*D13/D12</f>
        <v>90.316800000000001</v>
      </c>
      <c r="N14" s="73" t="s">
        <v>19</v>
      </c>
      <c r="O14" s="73">
        <v>110</v>
      </c>
      <c r="P14" s="81" t="s">
        <v>17</v>
      </c>
      <c r="Q14" s="13"/>
      <c r="R14" s="54"/>
      <c r="S14" s="55"/>
      <c r="T14" s="55"/>
      <c r="U14" s="55"/>
      <c r="V14" s="57"/>
      <c r="W14" s="60"/>
    </row>
    <row r="15" spans="1:26" ht="18" customHeight="1">
      <c r="A15" s="19"/>
      <c r="B15" s="10"/>
      <c r="C15" s="21" t="s">
        <v>27</v>
      </c>
      <c r="D15" s="117">
        <v>6448</v>
      </c>
      <c r="E15" s="118"/>
      <c r="F15" s="32"/>
      <c r="G15" s="32"/>
      <c r="H15" s="19"/>
      <c r="I15" s="130"/>
      <c r="J15" s="85">
        <v>4</v>
      </c>
      <c r="K15" s="75"/>
      <c r="L15" s="73" t="s">
        <v>19</v>
      </c>
      <c r="M15" s="80">
        <f>D14</f>
        <v>5</v>
      </c>
      <c r="N15" s="73" t="s">
        <v>19</v>
      </c>
      <c r="O15" s="73">
        <v>11</v>
      </c>
      <c r="P15" s="81"/>
      <c r="Q15" s="13"/>
      <c r="R15" s="54"/>
      <c r="S15" s="55"/>
      <c r="T15" s="55"/>
      <c r="U15" s="55"/>
      <c r="V15" s="57"/>
      <c r="W15" s="60"/>
    </row>
    <row r="16" spans="1:26" ht="18" customHeight="1">
      <c r="A16" s="19"/>
      <c r="B16" s="10"/>
      <c r="C16" s="22" t="s">
        <v>28</v>
      </c>
      <c r="D16" s="119">
        <f>D14+D15/10000</f>
        <v>5.6448</v>
      </c>
      <c r="E16" s="120"/>
      <c r="G16" s="32"/>
      <c r="H16" s="19"/>
      <c r="I16" s="131"/>
      <c r="J16" s="23" t="s">
        <v>24</v>
      </c>
      <c r="K16" s="76"/>
      <c r="L16" s="77" t="s">
        <v>29</v>
      </c>
      <c r="M16" s="84">
        <f>D13</f>
        <v>1</v>
      </c>
      <c r="N16" s="74"/>
      <c r="O16" s="74"/>
      <c r="P16" s="83"/>
      <c r="Q16" s="13"/>
      <c r="R16" s="54"/>
      <c r="S16" s="55"/>
      <c r="T16" s="55"/>
      <c r="U16" s="55"/>
      <c r="V16" s="57"/>
      <c r="W16" s="60"/>
    </row>
    <row r="17" spans="1:23" ht="18" customHeight="1">
      <c r="A17" s="19"/>
      <c r="B17" s="10"/>
      <c r="C17" s="121" t="s">
        <v>30</v>
      </c>
      <c r="D17" s="121"/>
      <c r="E17" s="121"/>
      <c r="F17" s="33"/>
      <c r="G17" s="33"/>
      <c r="H17" s="19"/>
      <c r="I17" s="122" t="s">
        <v>31</v>
      </c>
      <c r="J17" s="122"/>
      <c r="K17" s="122"/>
      <c r="L17" s="122"/>
      <c r="M17" s="122"/>
      <c r="N17" s="122"/>
      <c r="O17" s="122"/>
      <c r="P17" s="122"/>
      <c r="Q17" s="13"/>
      <c r="R17" s="54"/>
      <c r="S17" s="55"/>
      <c r="T17" s="55"/>
      <c r="U17" s="55"/>
      <c r="V17" s="57"/>
      <c r="W17" s="60"/>
    </row>
    <row r="18" spans="1:23" ht="18" customHeight="1">
      <c r="A18" s="19"/>
      <c r="B18" s="10"/>
      <c r="F18" s="19"/>
      <c r="G18" s="19"/>
      <c r="H18" s="19"/>
      <c r="I18" s="14"/>
      <c r="J18" s="14"/>
      <c r="K18" s="14"/>
      <c r="L18" s="14"/>
      <c r="M18" s="14"/>
      <c r="N18" s="14"/>
      <c r="O18" s="14"/>
      <c r="P18" s="14"/>
      <c r="Q18" s="10"/>
      <c r="R18" s="54"/>
      <c r="S18" s="55"/>
      <c r="T18" s="55"/>
      <c r="U18" s="55"/>
      <c r="V18" s="57"/>
      <c r="W18" s="60"/>
    </row>
    <row r="19" spans="1:23" ht="15.75">
      <c r="A19" s="19"/>
      <c r="B19" s="10"/>
      <c r="C19" s="105" t="s">
        <v>32</v>
      </c>
      <c r="D19" s="106"/>
      <c r="E19" s="107"/>
      <c r="F19" s="19"/>
      <c r="G19" s="19"/>
      <c r="H19" s="19"/>
      <c r="I19" s="40" t="s">
        <v>33</v>
      </c>
      <c r="J19" s="108" t="s">
        <v>34</v>
      </c>
      <c r="K19" s="109"/>
      <c r="L19" s="109"/>
      <c r="M19" s="109"/>
      <c r="N19" s="109"/>
      <c r="O19" s="109"/>
      <c r="P19" s="110"/>
      <c r="Q19" s="10"/>
      <c r="R19" s="54"/>
      <c r="S19" s="55"/>
      <c r="T19" s="55"/>
      <c r="U19" s="55"/>
      <c r="V19" s="57"/>
      <c r="W19" s="60"/>
    </row>
    <row r="20" spans="1:23" ht="18" customHeight="1">
      <c r="A20" s="19"/>
      <c r="B20" s="10"/>
      <c r="C20" s="26" t="s">
        <v>35</v>
      </c>
      <c r="D20" s="27">
        <f>D9*D16*D13/2048/D12*1000</f>
        <v>44.1</v>
      </c>
      <c r="E20" s="34" t="s">
        <v>36</v>
      </c>
      <c r="F20" s="14"/>
      <c r="G20" s="14"/>
      <c r="H20" s="14"/>
      <c r="I20" s="26" t="s">
        <v>23</v>
      </c>
      <c r="J20" s="123" t="s">
        <v>37</v>
      </c>
      <c r="K20" s="124"/>
      <c r="L20" s="124"/>
      <c r="M20" s="124"/>
      <c r="N20" s="124"/>
      <c r="O20" s="124"/>
      <c r="P20" s="125"/>
      <c r="Q20" s="10"/>
      <c r="R20" s="54"/>
      <c r="S20" s="55"/>
      <c r="T20" s="55"/>
      <c r="U20" s="55"/>
      <c r="V20" s="57"/>
      <c r="W20" s="60"/>
    </row>
    <row r="21" spans="1:23">
      <c r="A21" s="19"/>
      <c r="B21" s="10"/>
      <c r="C21" s="126" t="s">
        <v>38</v>
      </c>
      <c r="D21" s="126"/>
      <c r="E21" s="126"/>
      <c r="F21" s="19"/>
      <c r="G21" s="19"/>
      <c r="H21" s="19"/>
      <c r="I21" s="26" t="s">
        <v>24</v>
      </c>
      <c r="J21" s="123" t="s">
        <v>39</v>
      </c>
      <c r="K21" s="124"/>
      <c r="L21" s="124"/>
      <c r="M21" s="124"/>
      <c r="N21" s="124"/>
      <c r="O21" s="124"/>
      <c r="P21" s="125"/>
      <c r="Q21" s="10"/>
      <c r="R21" s="54"/>
      <c r="S21" s="55"/>
      <c r="T21" s="55"/>
      <c r="U21" s="55"/>
      <c r="V21" s="57"/>
      <c r="W21" s="60"/>
    </row>
    <row r="22" spans="1:23">
      <c r="A22" s="19"/>
      <c r="B22" s="10"/>
      <c r="E22" s="19"/>
      <c r="F22" s="19"/>
      <c r="G22" s="19"/>
      <c r="H22" s="19"/>
      <c r="I22" s="43" t="s">
        <v>26</v>
      </c>
      <c r="J22" s="123" t="s">
        <v>40</v>
      </c>
      <c r="K22" s="124"/>
      <c r="L22" s="124"/>
      <c r="M22" s="124"/>
      <c r="N22" s="124"/>
      <c r="O22" s="124"/>
      <c r="P22" s="125"/>
      <c r="Q22" s="10"/>
      <c r="R22" s="54"/>
      <c r="S22" s="55"/>
      <c r="T22" s="55"/>
      <c r="U22" s="55"/>
      <c r="V22" s="57"/>
      <c r="W22" s="60"/>
    </row>
    <row r="23" spans="1:23" ht="15.75">
      <c r="A23" s="19"/>
      <c r="B23" s="10"/>
      <c r="C23" s="105" t="s">
        <v>41</v>
      </c>
      <c r="D23" s="106"/>
      <c r="E23" s="107"/>
      <c r="F23" s="19"/>
      <c r="G23" s="19"/>
      <c r="H23" s="19"/>
      <c r="I23" s="132" t="s">
        <v>27</v>
      </c>
      <c r="J23" s="123" t="s">
        <v>42</v>
      </c>
      <c r="K23" s="124"/>
      <c r="L23" s="124"/>
      <c r="M23" s="124"/>
      <c r="N23" s="124"/>
      <c r="O23" s="124"/>
      <c r="P23" s="125"/>
      <c r="Q23" s="10"/>
      <c r="R23" s="54"/>
      <c r="S23" s="55"/>
      <c r="T23" s="55"/>
      <c r="U23" s="55"/>
      <c r="V23" s="57"/>
      <c r="W23" s="60"/>
    </row>
    <row r="24" spans="1:23">
      <c r="A24" s="19"/>
      <c r="B24" s="10"/>
      <c r="C24" s="26" t="s">
        <v>43</v>
      </c>
      <c r="D24" s="67">
        <v>12.288</v>
      </c>
      <c r="E24" s="34" t="s">
        <v>17</v>
      </c>
      <c r="F24" s="19"/>
      <c r="G24" s="19"/>
      <c r="H24" s="19"/>
      <c r="I24" s="133"/>
      <c r="J24" s="123" t="s">
        <v>44</v>
      </c>
      <c r="K24" s="124"/>
      <c r="L24" s="124"/>
      <c r="M24" s="124"/>
      <c r="N24" s="124"/>
      <c r="O24" s="124"/>
      <c r="P24" s="125"/>
      <c r="Q24" s="10"/>
      <c r="R24" s="54"/>
      <c r="S24" s="55"/>
      <c r="T24" s="55"/>
      <c r="U24" s="55"/>
      <c r="V24" s="57"/>
      <c r="W24" s="60"/>
    </row>
    <row r="25" spans="1:23">
      <c r="A25" s="19"/>
      <c r="B25" s="10"/>
      <c r="F25" s="19"/>
      <c r="G25" s="19"/>
      <c r="H25" s="19"/>
      <c r="Q25" s="10"/>
      <c r="R25" s="54"/>
      <c r="S25" s="55"/>
      <c r="T25" s="55"/>
      <c r="U25" s="55"/>
      <c r="V25" s="57"/>
      <c r="W25" s="60"/>
    </row>
    <row r="26" spans="1:23" ht="15.75">
      <c r="A26" s="10"/>
      <c r="B26" s="10"/>
      <c r="C26" s="105" t="s">
        <v>45</v>
      </c>
      <c r="D26" s="106"/>
      <c r="E26" s="107"/>
      <c r="F26" s="10"/>
      <c r="G26" s="10"/>
      <c r="H26" s="10"/>
      <c r="Q26" s="10"/>
      <c r="R26" s="54"/>
      <c r="S26" s="55"/>
      <c r="T26" s="55"/>
      <c r="U26" s="55"/>
      <c r="V26" s="57"/>
      <c r="W26" s="60"/>
    </row>
    <row r="27" spans="1:23">
      <c r="A27" s="10"/>
      <c r="B27" s="10"/>
      <c r="C27" s="26" t="s">
        <v>46</v>
      </c>
      <c r="D27" s="127">
        <v>2</v>
      </c>
      <c r="E27" s="128"/>
      <c r="G27" s="10"/>
      <c r="H27" s="10"/>
      <c r="Q27" s="10"/>
      <c r="R27" s="54"/>
      <c r="S27" s="55"/>
      <c r="T27" s="55"/>
      <c r="U27" s="55"/>
      <c r="V27" s="57"/>
      <c r="W27" s="60"/>
    </row>
    <row r="28" spans="1:23">
      <c r="A28" s="25"/>
      <c r="B28" s="10"/>
      <c r="C28" s="135" t="s">
        <v>47</v>
      </c>
      <c r="D28" s="135"/>
      <c r="E28" s="135"/>
      <c r="F28" s="10"/>
      <c r="G28" s="10"/>
      <c r="H28" s="10"/>
      <c r="Q28" s="10"/>
      <c r="R28" s="54"/>
      <c r="S28" s="55"/>
      <c r="T28" s="55"/>
      <c r="U28" s="55"/>
      <c r="V28" s="57"/>
      <c r="W28" s="60"/>
    </row>
    <row r="29" spans="1:23" ht="15" customHeight="1">
      <c r="A29" s="10"/>
      <c r="B29" s="10"/>
      <c r="C29" s="135"/>
      <c r="D29" s="135"/>
      <c r="E29" s="135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54"/>
      <c r="S29" s="55"/>
      <c r="T29" s="55"/>
      <c r="U29" s="55"/>
      <c r="V29" s="57"/>
      <c r="W29" s="60"/>
    </row>
    <row r="30" spans="1:23" ht="15" customHeight="1">
      <c r="A30" s="10"/>
      <c r="B30" s="10"/>
      <c r="F30" s="10"/>
      <c r="G30" s="10"/>
      <c r="H30" s="10"/>
      <c r="I30" s="10"/>
      <c r="J30" s="10">
        <f>256*D20</f>
        <v>11289.6</v>
      </c>
      <c r="K30" s="10"/>
      <c r="L30" s="10"/>
      <c r="M30" s="10"/>
      <c r="N30" s="10"/>
      <c r="O30" s="10"/>
      <c r="P30" s="10"/>
      <c r="Q30" s="10"/>
      <c r="R30" s="61"/>
      <c r="S30" s="62"/>
      <c r="T30" s="62"/>
      <c r="U30" s="62"/>
      <c r="V30" s="64"/>
      <c r="W30" s="65"/>
    </row>
    <row r="31" spans="1:23" ht="15" customHeight="1">
      <c r="A31" s="10"/>
      <c r="B31" s="10"/>
      <c r="C31" s="105" t="s">
        <v>48</v>
      </c>
      <c r="D31" s="106"/>
      <c r="E31" s="107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</row>
    <row r="32" spans="1:23" ht="15" customHeight="1">
      <c r="A32" s="10"/>
      <c r="B32" s="10"/>
      <c r="C32" s="26" t="s">
        <v>35</v>
      </c>
      <c r="D32" s="27">
        <f>D24/(128*D27)*1000</f>
        <v>48</v>
      </c>
      <c r="E32" s="34" t="s">
        <v>36</v>
      </c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</row>
    <row r="33" spans="1:23" ht="15.75" customHeight="1">
      <c r="A33" s="25"/>
      <c r="B33" s="10"/>
      <c r="C33" s="126" t="s">
        <v>38</v>
      </c>
      <c r="D33" s="126"/>
      <c r="E33" s="126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</row>
    <row r="34" spans="1:23" ht="15.75" hidden="1" customHeight="1">
      <c r="A34" s="25"/>
      <c r="B34" s="10"/>
      <c r="C34" s="105" t="s">
        <v>49</v>
      </c>
      <c r="D34" s="106"/>
      <c r="E34" s="107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54"/>
      <c r="S34" s="55"/>
      <c r="T34" s="55"/>
      <c r="U34" s="55"/>
      <c r="V34" s="57"/>
      <c r="W34" s="60"/>
    </row>
    <row r="35" spans="1:23" ht="15.75" hidden="1" customHeight="1">
      <c r="A35" s="25"/>
      <c r="B35" s="10"/>
      <c r="C35" s="26" t="s">
        <v>50</v>
      </c>
      <c r="D35" s="27">
        <f>D24*D32*D28/2048/D27*1000</f>
        <v>0</v>
      </c>
      <c r="E35" s="34" t="s">
        <v>36</v>
      </c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54"/>
      <c r="S35" s="55"/>
      <c r="T35" s="55"/>
      <c r="U35" s="55"/>
      <c r="V35" s="57"/>
      <c r="W35" s="60"/>
    </row>
    <row r="36" spans="1:23" ht="15" hidden="1" customHeight="1">
      <c r="A36" s="25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54"/>
      <c r="S36" s="55"/>
      <c r="T36" s="55"/>
      <c r="U36" s="55"/>
      <c r="V36" s="57"/>
      <c r="W36" s="60"/>
    </row>
    <row r="37" spans="1:23" ht="18.75" hidden="1" customHeight="1">
      <c r="A37" s="25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54"/>
      <c r="S37" s="55"/>
      <c r="T37" s="55"/>
      <c r="U37" s="55"/>
      <c r="V37" s="57"/>
      <c r="W37" s="60"/>
    </row>
    <row r="38" spans="1:23" ht="18.75" hidden="1" customHeight="1">
      <c r="A38" s="25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54"/>
      <c r="S38" s="55"/>
      <c r="T38" s="55"/>
      <c r="U38" s="55"/>
      <c r="V38" s="57"/>
      <c r="W38" s="60"/>
    </row>
    <row r="39" spans="1:23" ht="15" hidden="1" customHeight="1">
      <c r="A39" s="25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54"/>
      <c r="S39" s="55"/>
      <c r="T39" s="55"/>
      <c r="U39" s="55"/>
      <c r="V39" s="57"/>
      <c r="W39" s="60"/>
    </row>
    <row r="40" spans="1:23" ht="15" hidden="1" customHeight="1">
      <c r="A40" s="25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54"/>
      <c r="S40" s="55"/>
      <c r="T40" s="55"/>
      <c r="U40" s="55"/>
      <c r="V40" s="57"/>
      <c r="W40" s="60"/>
    </row>
    <row r="41" spans="1:23" ht="18.75" hidden="1" customHeight="1">
      <c r="A41" s="25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54"/>
      <c r="S41" s="55"/>
      <c r="T41" s="55"/>
      <c r="U41" s="55"/>
      <c r="V41" s="57"/>
      <c r="W41" s="60"/>
    </row>
    <row r="42" spans="1:23" ht="18.75" hidden="1" customHeight="1">
      <c r="A42" s="25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54"/>
      <c r="S42" s="55"/>
      <c r="T42" s="55"/>
      <c r="U42" s="55"/>
      <c r="V42" s="57"/>
      <c r="W42" s="60"/>
    </row>
    <row r="43" spans="1:23" ht="15" hidden="1" customHeight="1">
      <c r="A43" s="25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54"/>
      <c r="S43" s="55"/>
      <c r="T43" s="55"/>
      <c r="U43" s="55"/>
      <c r="V43" s="57"/>
      <c r="W43" s="60"/>
    </row>
    <row r="44" spans="1:23" ht="15" hidden="1" customHeight="1">
      <c r="A44" s="25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54"/>
      <c r="S44" s="55"/>
      <c r="T44" s="55"/>
      <c r="U44" s="55"/>
      <c r="V44" s="57"/>
      <c r="W44" s="60"/>
    </row>
    <row r="45" spans="1:23" ht="18.75" hidden="1" customHeight="1">
      <c r="A45" s="25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54"/>
      <c r="S45" s="55"/>
      <c r="T45" s="55"/>
      <c r="U45" s="55"/>
      <c r="V45" s="57"/>
      <c r="W45" s="60"/>
    </row>
    <row r="46" spans="1:23" ht="18.75" hidden="1" customHeight="1">
      <c r="A46" s="25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54"/>
      <c r="S46" s="55"/>
      <c r="T46" s="55"/>
      <c r="U46" s="55"/>
      <c r="V46" s="57"/>
      <c r="W46" s="60"/>
    </row>
    <row r="47" spans="1:23" ht="14.25" hidden="1" customHeight="1">
      <c r="A47" s="25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54"/>
      <c r="S47" s="55"/>
      <c r="T47" s="55"/>
      <c r="U47" s="55"/>
      <c r="V47" s="57"/>
      <c r="W47" s="60"/>
    </row>
    <row r="48" spans="1:23" ht="15" hidden="1" customHeight="1">
      <c r="A48" s="25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54"/>
      <c r="S48" s="55"/>
      <c r="T48" s="55"/>
      <c r="U48" s="55"/>
      <c r="V48" s="57"/>
      <c r="W48" s="60"/>
    </row>
    <row r="49" spans="1:23" ht="18.75" hidden="1" customHeight="1">
      <c r="A49" s="25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54"/>
      <c r="S49" s="55"/>
      <c r="T49" s="55"/>
      <c r="U49" s="55"/>
      <c r="V49" s="57"/>
      <c r="W49" s="60"/>
    </row>
    <row r="50" spans="1:23" ht="18.75" hidden="1" customHeight="1">
      <c r="A50" s="25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54"/>
      <c r="S50" s="55"/>
      <c r="T50" s="55"/>
      <c r="U50" s="55"/>
      <c r="V50" s="57"/>
      <c r="W50" s="60"/>
    </row>
    <row r="51" spans="1:23" ht="15" hidden="1" customHeight="1">
      <c r="A51" s="25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54"/>
      <c r="S51" s="55"/>
      <c r="T51" s="55"/>
      <c r="U51" s="55"/>
      <c r="V51" s="57"/>
      <c r="W51" s="60"/>
    </row>
    <row r="52" spans="1:23" ht="18.75" hidden="1" customHeight="1">
      <c r="A52" s="25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54"/>
      <c r="S52" s="55"/>
      <c r="T52" s="55"/>
      <c r="U52" s="55"/>
      <c r="V52" s="57"/>
      <c r="W52" s="60"/>
    </row>
    <row r="53" spans="1:23" ht="14.25" hidden="1" customHeight="1">
      <c r="A53" s="25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54"/>
      <c r="S53" s="55"/>
      <c r="T53" s="55"/>
      <c r="U53" s="55"/>
      <c r="V53" s="57"/>
      <c r="W53" s="60"/>
    </row>
    <row r="54" spans="1:23" ht="15" hidden="1" customHeight="1">
      <c r="A54" s="25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54"/>
      <c r="S54" s="55"/>
      <c r="T54" s="55"/>
      <c r="U54" s="55"/>
      <c r="V54" s="57"/>
      <c r="W54" s="60"/>
    </row>
    <row r="55" spans="1:23" ht="15" hidden="1" customHeight="1">
      <c r="A55" s="25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54"/>
      <c r="S55" s="55"/>
      <c r="T55" s="55"/>
      <c r="U55" s="55"/>
      <c r="V55" s="57"/>
      <c r="W55" s="60"/>
    </row>
    <row r="56" spans="1:23" ht="18.75" hidden="1" customHeight="1">
      <c r="A56" s="25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54"/>
      <c r="S56" s="55"/>
      <c r="T56" s="55"/>
      <c r="U56" s="55"/>
      <c r="V56" s="57"/>
      <c r="W56" s="60"/>
    </row>
    <row r="57" spans="1:23" ht="18.75" hidden="1" customHeight="1">
      <c r="A57" s="25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54"/>
      <c r="S57" s="55"/>
      <c r="T57" s="55"/>
      <c r="U57" s="55"/>
      <c r="V57" s="57"/>
      <c r="W57" s="60"/>
    </row>
    <row r="58" spans="1:23" ht="18.75" hidden="1" customHeight="1">
      <c r="A58" s="25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54"/>
      <c r="S58" s="55"/>
      <c r="T58" s="55"/>
      <c r="U58" s="55"/>
      <c r="V58" s="57"/>
      <c r="W58" s="60"/>
    </row>
    <row r="59" spans="1:23" ht="15.75" hidden="1" customHeight="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54"/>
      <c r="S59" s="55"/>
      <c r="T59" s="55"/>
      <c r="U59" s="55"/>
      <c r="V59" s="57"/>
      <c r="W59" s="60"/>
    </row>
    <row r="60" spans="1:23" ht="15" hidden="1" customHeight="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54"/>
      <c r="S60" s="55"/>
      <c r="T60" s="55"/>
      <c r="U60" s="55"/>
      <c r="V60" s="57"/>
      <c r="W60" s="60"/>
    </row>
    <row r="61" spans="1:23" ht="18.75" hidden="1" customHeight="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54"/>
      <c r="S61" s="55"/>
      <c r="T61" s="55"/>
      <c r="U61" s="55"/>
      <c r="V61" s="57"/>
      <c r="W61" s="60"/>
    </row>
    <row r="62" spans="1:23" ht="15" hidden="1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54"/>
      <c r="S62" s="55"/>
      <c r="T62" s="55"/>
      <c r="U62" s="55"/>
      <c r="V62" s="57"/>
      <c r="W62" s="60"/>
    </row>
    <row r="63" spans="1:23" ht="15" hidden="1" customHeight="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54"/>
      <c r="S63" s="55"/>
      <c r="T63" s="55"/>
      <c r="U63" s="55"/>
      <c r="V63" s="57"/>
      <c r="W63" s="60"/>
    </row>
    <row r="64" spans="1:23" ht="15" hidden="1" customHeight="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54"/>
      <c r="S64" s="55"/>
      <c r="T64" s="55"/>
      <c r="U64" s="55"/>
      <c r="V64" s="57"/>
      <c r="W64" s="60"/>
    </row>
    <row r="65" spans="1:23" ht="15" hidden="1" customHeight="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54"/>
      <c r="S65" s="55"/>
      <c r="T65" s="55"/>
      <c r="U65" s="55"/>
      <c r="V65" s="57"/>
      <c r="W65" s="60"/>
    </row>
    <row r="66" spans="1:23" ht="15" hidden="1" customHeight="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54"/>
      <c r="S66" s="55"/>
      <c r="T66" s="55"/>
      <c r="U66" s="55"/>
      <c r="V66" s="57"/>
      <c r="W66" s="60"/>
    </row>
    <row r="67" spans="1:23" ht="15" hidden="1" customHeight="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54"/>
      <c r="S67" s="55"/>
      <c r="T67" s="55"/>
      <c r="U67" s="55"/>
      <c r="V67" s="57"/>
      <c r="W67" s="60"/>
    </row>
    <row r="68" spans="1:23" ht="18.75" hidden="1" customHeight="1">
      <c r="A68" s="25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54"/>
      <c r="S68" s="55"/>
      <c r="T68" s="55"/>
      <c r="U68" s="55"/>
      <c r="V68" s="57"/>
      <c r="W68" s="60"/>
    </row>
    <row r="69" spans="1:23" ht="18.75" hidden="1" customHeight="1">
      <c r="A69" s="25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54"/>
      <c r="S69" s="55"/>
      <c r="T69" s="55"/>
      <c r="U69" s="55"/>
      <c r="V69" s="57"/>
      <c r="W69" s="60"/>
    </row>
    <row r="70" spans="1:23" ht="18.75" hidden="1" customHeight="1">
      <c r="A70" s="25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54"/>
      <c r="S70" s="55"/>
      <c r="T70" s="55"/>
      <c r="U70" s="55"/>
      <c r="V70" s="57"/>
      <c r="W70" s="60"/>
    </row>
    <row r="71" spans="1:23" ht="18.75" hidden="1" customHeight="1">
      <c r="A71" s="25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54"/>
      <c r="S71" s="55"/>
      <c r="T71" s="55"/>
      <c r="U71" s="55"/>
      <c r="V71" s="57"/>
      <c r="W71" s="60"/>
    </row>
    <row r="72" spans="1:23" ht="18.75" hidden="1" customHeight="1">
      <c r="A72" s="25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54"/>
      <c r="S72" s="55"/>
      <c r="T72" s="55"/>
      <c r="U72" s="55"/>
      <c r="V72" s="57"/>
      <c r="W72" s="60"/>
    </row>
    <row r="73" spans="1:23" ht="19.5" hidden="1" customHeight="1">
      <c r="A73" s="25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54"/>
      <c r="S73" s="55"/>
      <c r="T73" s="55"/>
      <c r="U73" s="55"/>
      <c r="V73" s="57"/>
      <c r="W73" s="60"/>
    </row>
    <row r="74" spans="1:23" ht="14.25" hidden="1" customHeight="1">
      <c r="A74" s="25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54"/>
      <c r="S74" s="55"/>
      <c r="T74" s="55"/>
      <c r="U74" s="55"/>
      <c r="V74" s="57"/>
      <c r="W74" s="60"/>
    </row>
    <row r="75" spans="1:23" ht="15" hidden="1" customHeight="1">
      <c r="A75" s="25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54"/>
      <c r="S75" s="55"/>
      <c r="T75" s="55"/>
      <c r="U75" s="55"/>
      <c r="V75" s="57"/>
      <c r="W75" s="60"/>
    </row>
    <row r="76" spans="1:23" ht="18.75" hidden="1" customHeight="1">
      <c r="A76" s="25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54"/>
      <c r="S76" s="55"/>
      <c r="T76" s="55"/>
      <c r="U76" s="55"/>
      <c r="V76" s="57"/>
      <c r="W76" s="60"/>
    </row>
    <row r="77" spans="1:23" ht="18.75" hidden="1" customHeight="1">
      <c r="A77" s="25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54"/>
      <c r="S77" s="55"/>
      <c r="T77" s="55"/>
      <c r="U77" s="55"/>
      <c r="V77" s="57"/>
      <c r="W77" s="60"/>
    </row>
    <row r="78" spans="1:23" ht="14.25" hidden="1" customHeight="1">
      <c r="A78" s="25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54"/>
      <c r="S78" s="55"/>
      <c r="T78" s="55"/>
      <c r="U78" s="55"/>
      <c r="V78" s="57"/>
      <c r="W78" s="60"/>
    </row>
    <row r="79" spans="1:23" ht="14.25" hidden="1" customHeight="1">
      <c r="A79" s="25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54"/>
      <c r="S79" s="55"/>
      <c r="T79" s="55"/>
      <c r="U79" s="55"/>
      <c r="V79" s="57"/>
      <c r="W79" s="60"/>
    </row>
    <row r="80" spans="1:23" ht="14.25" hidden="1" customHeight="1">
      <c r="A80" s="25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54"/>
      <c r="S80" s="55"/>
      <c r="T80" s="55"/>
      <c r="U80" s="55"/>
      <c r="V80" s="57"/>
      <c r="W80" s="60"/>
    </row>
    <row r="81" spans="1:23" ht="14.25" hidden="1" customHeight="1">
      <c r="A81" s="25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54"/>
      <c r="S81" s="55"/>
      <c r="T81" s="55"/>
      <c r="U81" s="55"/>
      <c r="V81" s="57"/>
      <c r="W81" s="60"/>
    </row>
    <row r="82" spans="1:23" ht="14.25" hidden="1" customHeight="1">
      <c r="A82" s="25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54"/>
      <c r="S82" s="55"/>
      <c r="T82" s="55"/>
      <c r="U82" s="55"/>
      <c r="V82" s="57"/>
      <c r="W82" s="60"/>
    </row>
    <row r="83" spans="1:23" ht="14.25" hidden="1" customHeight="1">
      <c r="A83" s="25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54"/>
      <c r="S83" s="55"/>
      <c r="T83" s="55"/>
      <c r="U83" s="55"/>
      <c r="V83" s="57"/>
      <c r="W83" s="60"/>
    </row>
    <row r="84" spans="1:23" ht="14.25" hidden="1" customHeight="1">
      <c r="A84" s="25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54"/>
      <c r="S84" s="55"/>
      <c r="T84" s="55"/>
      <c r="U84" s="55"/>
      <c r="V84" s="57"/>
      <c r="W84" s="60"/>
    </row>
    <row r="85" spans="1:23" ht="14.25" hidden="1" customHeight="1">
      <c r="A85" s="25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54"/>
      <c r="S85" s="55"/>
      <c r="T85" s="55"/>
      <c r="U85" s="55"/>
      <c r="V85" s="57"/>
      <c r="W85" s="60"/>
    </row>
    <row r="86" spans="1:23" ht="14.25" hidden="1" customHeight="1">
      <c r="A86" s="25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61"/>
      <c r="S86" s="62"/>
      <c r="T86" s="62"/>
      <c r="U86" s="62"/>
      <c r="V86" s="64"/>
      <c r="W86" s="65"/>
    </row>
    <row r="87" spans="1:23" ht="14.25" hidden="1" customHeight="1">
      <c r="A87" s="25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</row>
    <row r="88" spans="1:23">
      <c r="A88" s="25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</row>
  </sheetData>
  <mergeCells count="35">
    <mergeCell ref="A1:X3"/>
    <mergeCell ref="C28:E29"/>
    <mergeCell ref="D27:E27"/>
    <mergeCell ref="C31:E31"/>
    <mergeCell ref="C33:E33"/>
    <mergeCell ref="C34:E34"/>
    <mergeCell ref="I9:I11"/>
    <mergeCell ref="I13:I16"/>
    <mergeCell ref="I23:I24"/>
    <mergeCell ref="J22:P22"/>
    <mergeCell ref="C23:E23"/>
    <mergeCell ref="J23:P23"/>
    <mergeCell ref="J24:P24"/>
    <mergeCell ref="C26:E26"/>
    <mergeCell ref="C19:E19"/>
    <mergeCell ref="J19:P19"/>
    <mergeCell ref="J20:P20"/>
    <mergeCell ref="C21:E21"/>
    <mergeCell ref="J21:P21"/>
    <mergeCell ref="D14:E14"/>
    <mergeCell ref="D15:E15"/>
    <mergeCell ref="D16:E16"/>
    <mergeCell ref="C17:E17"/>
    <mergeCell ref="I17:P17"/>
    <mergeCell ref="Y9:Z9"/>
    <mergeCell ref="Y10:Z10"/>
    <mergeCell ref="C11:E11"/>
    <mergeCell ref="D12:E12"/>
    <mergeCell ref="D13:E13"/>
    <mergeCell ref="A4:Z4"/>
    <mergeCell ref="S5:T5"/>
    <mergeCell ref="C8:E8"/>
    <mergeCell ref="I8:P8"/>
    <mergeCell ref="R8:W8"/>
    <mergeCell ref="Y8:Z8"/>
  </mergeCells>
  <conditionalFormatting sqref="C12">
    <cfRule type="expression" dxfId="97" priority="382">
      <formula>$E$65</formula>
    </cfRule>
  </conditionalFormatting>
  <conditionalFormatting sqref="C13">
    <cfRule type="expression" dxfId="96" priority="377">
      <formula>$E$66</formula>
    </cfRule>
  </conditionalFormatting>
  <conditionalFormatting sqref="C15">
    <cfRule type="expression" dxfId="95" priority="21">
      <formula>$E$68</formula>
    </cfRule>
  </conditionalFormatting>
  <conditionalFormatting sqref="C16">
    <cfRule type="expression" dxfId="94" priority="20">
      <formula>$E$69</formula>
    </cfRule>
  </conditionalFormatting>
  <conditionalFormatting sqref="C27">
    <cfRule type="expression" dxfId="93" priority="4">
      <formula>$E$65</formula>
    </cfRule>
  </conditionalFormatting>
  <conditionalFormatting sqref="G24:H24">
    <cfRule type="expression" dxfId="92" priority="378">
      <formula>$E$67</formula>
    </cfRule>
  </conditionalFormatting>
  <conditionalFormatting sqref="G25:H25">
    <cfRule type="expression" dxfId="91" priority="380">
      <formula>$E$70</formula>
    </cfRule>
  </conditionalFormatting>
  <conditionalFormatting sqref="G26:H26">
    <cfRule type="expression" dxfId="90" priority="369">
      <formula>$E$63</formula>
    </cfRule>
  </conditionalFormatting>
  <conditionalFormatting sqref="I20">
    <cfRule type="expression" dxfId="89" priority="8">
      <formula>$E$65</formula>
    </cfRule>
  </conditionalFormatting>
  <conditionalFormatting sqref="I21">
    <cfRule type="expression" dxfId="88" priority="7">
      <formula>$E$66</formula>
    </cfRule>
  </conditionalFormatting>
  <conditionalFormatting sqref="I23">
    <cfRule type="expression" dxfId="87" priority="6">
      <formula>$E$68</formula>
    </cfRule>
  </conditionalFormatting>
  <conditionalFormatting sqref="M9">
    <cfRule type="expression" dxfId="86" priority="15">
      <formula>AND($M$9&lt;=$O$9,$M$9&gt;=$J$9)</formula>
    </cfRule>
  </conditionalFormatting>
  <conditionalFormatting sqref="M10">
    <cfRule type="expression" dxfId="85" priority="14">
      <formula>AND($M$10&lt;=$O$10,$M$10&gt;=$J$10)</formula>
    </cfRule>
  </conditionalFormatting>
  <conditionalFormatting sqref="M11">
    <cfRule type="expression" dxfId="84" priority="13">
      <formula>AND($M$11&lt;=$O$11,$M$11&gt;=$J$11)</formula>
    </cfRule>
  </conditionalFormatting>
  <conditionalFormatting sqref="M13">
    <cfRule type="expression" dxfId="83" priority="12">
      <formula>AND($M$13&lt;=$O$13,$M$13&gt;=$J$13)</formula>
    </cfRule>
  </conditionalFormatting>
  <conditionalFormatting sqref="M14">
    <cfRule type="expression" dxfId="82" priority="11">
      <formula>AND($M$14&lt;=$O$14,$M$14&gt;=$J$14)</formula>
    </cfRule>
  </conditionalFormatting>
  <conditionalFormatting sqref="M15">
    <cfRule type="expression" dxfId="81" priority="10">
      <formula>AND($M$15&lt;=$O$15,$M$15&gt;=$J$15)</formula>
    </cfRule>
  </conditionalFormatting>
  <conditionalFormatting sqref="M16">
    <cfRule type="expression" dxfId="80" priority="9">
      <formula>IF($M$16=1,TRUE,FALSE)</formula>
    </cfRule>
  </conditionalFormatting>
  <conditionalFormatting sqref="Q24">
    <cfRule type="expression" dxfId="79" priority="30">
      <formula>$E$71</formula>
    </cfRule>
  </conditionalFormatting>
  <conditionalFormatting sqref="Q25">
    <cfRule type="expression" dxfId="78" priority="29">
      <formula>$E$72</formula>
    </cfRule>
  </conditionalFormatting>
  <conditionalFormatting sqref="Q26">
    <cfRule type="expression" dxfId="77" priority="28">
      <formula>$E$73</formula>
    </cfRule>
  </conditionalFormatting>
  <dataValidations disablePrompts="1" count="5">
    <dataValidation type="decimal" allowBlank="1" showInputMessage="1" sqref="C16" xr:uid="{00000000-0002-0000-0100-000000000000}">
      <formula1>-2.65</formula1>
      <formula2>1.7</formula2>
    </dataValidation>
    <dataValidation type="decimal" allowBlank="1" showInputMessage="1" sqref="C15 I23" xr:uid="{00000000-0002-0000-0100-000001000000}">
      <formula1>-2.6-0.05</formula1>
      <formula2>1.7</formula2>
    </dataValidation>
    <dataValidation type="decimal" allowBlank="1" showInputMessage="1" errorTitle="Value Out-of-Range" error="Invalid value for AVSS" sqref="C13 I21 C28" xr:uid="{00000000-0002-0000-0100-000002000000}">
      <formula1>-2.6</formula1>
      <formula2>0</formula2>
    </dataValidation>
    <dataValidation type="decimal" allowBlank="1" showInputMessage="1" errorTitle="Value Out-of-Range" error="Invalid value for AVDD." sqref="C12 I20 C27" xr:uid="{00000000-0002-0000-0100-000003000000}">
      <formula1>2.15</formula1>
      <formula2>5.25</formula2>
    </dataValidation>
    <dataValidation allowBlank="1" showInputMessage="1" showErrorMessage="1" promptTitle="OFFSET CALIBRATION REGISTER" prompt="(Read &amp; Write)" sqref="G8" xr:uid="{00000000-0002-0000-0100-000004000000}"/>
  </dataValidations>
  <pageMargins left="0.7" right="0.7" top="0.75" bottom="0.75" header="0.3" footer="0.3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99"/>
  <sheetViews>
    <sheetView showGridLines="0" topLeftCell="A4" zoomScale="85" zoomScaleNormal="85" workbookViewId="0">
      <selection activeCell="D16" sqref="D16:E16"/>
    </sheetView>
  </sheetViews>
  <sheetFormatPr defaultColWidth="8.7109375" defaultRowHeight="15"/>
  <cols>
    <col min="1" max="1" width="2.5703125" customWidth="1"/>
    <col min="2" max="2" width="11" customWidth="1"/>
    <col min="3" max="3" width="12.28515625" customWidth="1"/>
    <col min="4" max="4" width="12" customWidth="1"/>
    <col min="5" max="5" width="9.85546875" customWidth="1"/>
    <col min="6" max="6" width="5.42578125" customWidth="1"/>
    <col min="7" max="7" width="5.85546875" customWidth="1"/>
    <col min="8" max="8" width="1.7109375" customWidth="1"/>
    <col min="9" max="9" width="12.7109375" customWidth="1"/>
    <col min="10" max="10" width="14.28515625" customWidth="1"/>
    <col min="11" max="11" width="10.140625" customWidth="1"/>
    <col min="12" max="12" width="3.5703125" customWidth="1"/>
    <col min="13" max="13" width="11.7109375" customWidth="1"/>
    <col min="14" max="14" width="2.28515625" customWidth="1"/>
    <col min="15" max="15" width="9" customWidth="1"/>
    <col min="16" max="16" width="11.7109375" customWidth="1"/>
    <col min="17" max="17" width="12" customWidth="1"/>
    <col min="18" max="18" width="9.85546875" customWidth="1"/>
    <col min="19" max="19" width="23" customWidth="1"/>
    <col min="20" max="20" width="9.85546875" customWidth="1"/>
    <col min="24" max="24" width="5.85546875" customWidth="1"/>
  </cols>
  <sheetData>
    <row r="1" spans="1:27">
      <c r="A1" s="146"/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</row>
    <row r="2" spans="1:27">
      <c r="A2" s="146"/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</row>
    <row r="3" spans="1:27">
      <c r="A3" s="146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</row>
    <row r="4" spans="1:27" ht="12.75" customHeight="1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</row>
    <row r="5" spans="1:27" ht="15.75" customHeight="1">
      <c r="A5" s="10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04"/>
      <c r="T5" s="104"/>
    </row>
    <row r="6" spans="1:27" ht="18" customHeight="1">
      <c r="A6" s="12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7" ht="18" customHeight="1">
      <c r="A7" s="12"/>
      <c r="B7" s="10"/>
      <c r="C7" s="13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3"/>
      <c r="R7" s="10"/>
      <c r="S7" s="10"/>
      <c r="T7" s="10"/>
      <c r="U7" s="10"/>
    </row>
    <row r="8" spans="1:27" ht="18" customHeight="1">
      <c r="A8" s="12"/>
      <c r="B8" s="10"/>
      <c r="C8" s="105" t="s">
        <v>12</v>
      </c>
      <c r="D8" s="106"/>
      <c r="E8" s="107"/>
      <c r="F8" s="13"/>
      <c r="G8" s="13"/>
      <c r="H8" s="13"/>
      <c r="I8" s="108" t="s">
        <v>13</v>
      </c>
      <c r="J8" s="109"/>
      <c r="K8" s="109"/>
      <c r="L8" s="109"/>
      <c r="M8" s="109"/>
      <c r="N8" s="109"/>
      <c r="O8" s="109"/>
      <c r="P8" s="110"/>
      <c r="Q8" s="13"/>
      <c r="R8" s="108" t="s">
        <v>14</v>
      </c>
      <c r="S8" s="109"/>
      <c r="T8" s="109"/>
      <c r="U8" s="109"/>
      <c r="V8" s="109"/>
      <c r="W8" s="109"/>
      <c r="X8" s="110"/>
      <c r="Z8" s="108" t="s">
        <v>15</v>
      </c>
      <c r="AA8" s="110"/>
    </row>
    <row r="9" spans="1:27" ht="18" customHeight="1">
      <c r="A9" s="12"/>
      <c r="B9" s="10"/>
      <c r="C9" s="26" t="s">
        <v>16</v>
      </c>
      <c r="D9" s="67">
        <v>12.28</v>
      </c>
      <c r="E9" s="34" t="s">
        <v>17</v>
      </c>
      <c r="G9" s="32"/>
      <c r="I9" s="129" t="s">
        <v>18</v>
      </c>
      <c r="J9" s="69">
        <v>0.51200000000000001</v>
      </c>
      <c r="K9" s="70" t="s">
        <v>17</v>
      </c>
      <c r="L9" s="70" t="s">
        <v>19</v>
      </c>
      <c r="M9" s="78">
        <f>D9/D12</f>
        <v>6.14</v>
      </c>
      <c r="N9" s="70" t="s">
        <v>19</v>
      </c>
      <c r="O9" s="70">
        <v>20</v>
      </c>
      <c r="P9" s="79" t="s">
        <v>17</v>
      </c>
      <c r="Q9" s="13"/>
      <c r="R9" s="52"/>
      <c r="S9" s="53"/>
      <c r="T9" s="53"/>
      <c r="U9" s="53"/>
      <c r="V9" s="58"/>
      <c r="W9" s="58"/>
      <c r="X9" s="59"/>
      <c r="Z9" s="111" t="s">
        <v>20</v>
      </c>
      <c r="AA9" s="112"/>
    </row>
    <row r="10" spans="1:27" ht="18" customHeight="1">
      <c r="A10" s="12"/>
      <c r="B10" s="10"/>
      <c r="G10" s="32"/>
      <c r="H10" s="19"/>
      <c r="I10" s="130"/>
      <c r="J10" s="72">
        <v>80</v>
      </c>
      <c r="K10" s="73" t="s">
        <v>17</v>
      </c>
      <c r="L10" s="73" t="s">
        <v>19</v>
      </c>
      <c r="M10" s="80">
        <f>D9*D16*D13/D12</f>
        <v>51.988607999999999</v>
      </c>
      <c r="N10" s="73" t="s">
        <v>19</v>
      </c>
      <c r="O10" s="73">
        <v>110</v>
      </c>
      <c r="P10" s="81" t="s">
        <v>17</v>
      </c>
      <c r="Q10" s="13"/>
      <c r="R10" s="54"/>
      <c r="S10" s="55"/>
      <c r="T10" s="55"/>
      <c r="U10" s="55"/>
      <c r="V10" s="57"/>
      <c r="W10" s="57"/>
      <c r="X10" s="60"/>
      <c r="Z10" s="113" t="s">
        <v>21</v>
      </c>
      <c r="AA10" s="114"/>
    </row>
    <row r="11" spans="1:27" ht="18" customHeight="1">
      <c r="A11" s="19"/>
      <c r="B11" s="10"/>
      <c r="C11" s="105" t="s">
        <v>22</v>
      </c>
      <c r="D11" s="106"/>
      <c r="E11" s="107"/>
      <c r="G11" s="32"/>
      <c r="H11" s="19"/>
      <c r="I11" s="131"/>
      <c r="J11" s="74">
        <v>4</v>
      </c>
      <c r="K11" s="74"/>
      <c r="L11" s="74" t="s">
        <v>19</v>
      </c>
      <c r="M11" s="82">
        <f>D14</f>
        <v>8</v>
      </c>
      <c r="N11" s="74" t="s">
        <v>19</v>
      </c>
      <c r="O11" s="74">
        <v>55</v>
      </c>
      <c r="P11" s="83"/>
      <c r="Q11" s="13"/>
      <c r="R11" s="54"/>
      <c r="S11" s="55"/>
      <c r="T11" s="55"/>
      <c r="U11" s="55"/>
      <c r="V11" s="57"/>
      <c r="W11" s="57"/>
      <c r="X11" s="60"/>
    </row>
    <row r="12" spans="1:27" ht="18" customHeight="1">
      <c r="A12" s="19"/>
      <c r="B12" s="10"/>
      <c r="C12" s="20" t="s">
        <v>23</v>
      </c>
      <c r="D12" s="115">
        <v>2</v>
      </c>
      <c r="E12" s="116"/>
      <c r="G12" s="32"/>
      <c r="H12" s="19"/>
      <c r="I12" s="38"/>
      <c r="J12" s="39"/>
      <c r="K12" s="39"/>
      <c r="L12" s="39"/>
      <c r="M12" s="49"/>
      <c r="N12" s="39"/>
      <c r="O12" s="39"/>
      <c r="P12" s="50"/>
      <c r="Q12" s="13"/>
      <c r="R12" s="54"/>
      <c r="S12" s="55"/>
      <c r="T12" s="55"/>
      <c r="U12" s="55"/>
      <c r="V12" s="57"/>
      <c r="W12" s="57"/>
      <c r="X12" s="60"/>
    </row>
    <row r="13" spans="1:27">
      <c r="A13" s="19"/>
      <c r="B13" s="10"/>
      <c r="C13" s="21" t="s">
        <v>24</v>
      </c>
      <c r="D13" s="117">
        <v>1</v>
      </c>
      <c r="E13" s="118"/>
      <c r="G13" s="32"/>
      <c r="H13" s="19"/>
      <c r="I13" s="129" t="s">
        <v>25</v>
      </c>
      <c r="J13" s="69">
        <v>10</v>
      </c>
      <c r="K13" s="70" t="s">
        <v>17</v>
      </c>
      <c r="L13" s="70" t="s">
        <v>19</v>
      </c>
      <c r="M13" s="78">
        <f>D9/D12</f>
        <v>6.14</v>
      </c>
      <c r="N13" s="70" t="s">
        <v>19</v>
      </c>
      <c r="O13" s="70">
        <v>20</v>
      </c>
      <c r="P13" s="79" t="s">
        <v>17</v>
      </c>
      <c r="Q13" s="13"/>
      <c r="R13" s="54"/>
      <c r="S13" s="55"/>
      <c r="T13" s="55"/>
      <c r="U13" s="55"/>
      <c r="V13" s="57"/>
      <c r="W13" s="57"/>
      <c r="X13" s="60"/>
    </row>
    <row r="14" spans="1:27">
      <c r="A14" s="19"/>
      <c r="B14" s="10"/>
      <c r="C14" s="21" t="s">
        <v>26</v>
      </c>
      <c r="D14" s="117">
        <v>8</v>
      </c>
      <c r="E14" s="118"/>
      <c r="G14" s="32"/>
      <c r="H14" s="19"/>
      <c r="I14" s="130"/>
      <c r="J14" s="72">
        <v>80</v>
      </c>
      <c r="K14" s="73" t="s">
        <v>17</v>
      </c>
      <c r="L14" s="73" t="s">
        <v>19</v>
      </c>
      <c r="M14" s="80">
        <f>D9*D16*D13/D12</f>
        <v>51.988607999999999</v>
      </c>
      <c r="N14" s="73" t="s">
        <v>19</v>
      </c>
      <c r="O14" s="73">
        <v>110</v>
      </c>
      <c r="P14" s="81" t="s">
        <v>17</v>
      </c>
      <c r="Q14" s="13"/>
      <c r="R14" s="54"/>
      <c r="S14" s="55"/>
      <c r="T14" s="55"/>
      <c r="U14" s="55"/>
      <c r="V14" s="57"/>
      <c r="W14" s="57"/>
      <c r="X14" s="60"/>
    </row>
    <row r="15" spans="1:27" ht="18" customHeight="1">
      <c r="A15" s="19"/>
      <c r="B15" s="10"/>
      <c r="C15" s="21" t="s">
        <v>27</v>
      </c>
      <c r="D15" s="117">
        <v>4672</v>
      </c>
      <c r="E15" s="118"/>
      <c r="F15" s="32"/>
      <c r="G15" s="32"/>
      <c r="H15" s="19"/>
      <c r="I15" s="130"/>
      <c r="J15" s="136">
        <v>4</v>
      </c>
      <c r="K15" s="137"/>
      <c r="L15" s="73" t="s">
        <v>19</v>
      </c>
      <c r="M15" s="80">
        <f>D14</f>
        <v>8</v>
      </c>
      <c r="N15" s="73" t="s">
        <v>19</v>
      </c>
      <c r="O15" s="73">
        <v>11</v>
      </c>
      <c r="P15" s="81"/>
      <c r="Q15" s="13"/>
      <c r="R15" s="54"/>
      <c r="S15" s="55"/>
      <c r="T15" s="55"/>
      <c r="U15" s="55"/>
      <c r="V15" s="57"/>
      <c r="W15" s="57"/>
      <c r="X15" s="60"/>
    </row>
    <row r="16" spans="1:27" ht="18" customHeight="1">
      <c r="A16" s="19"/>
      <c r="B16" s="10"/>
      <c r="C16" s="22" t="s">
        <v>28</v>
      </c>
      <c r="D16" s="119">
        <f>D14+D15/10000</f>
        <v>8.4672000000000001</v>
      </c>
      <c r="E16" s="120"/>
      <c r="G16" s="32"/>
      <c r="H16" s="19"/>
      <c r="I16" s="131"/>
      <c r="J16" s="138" t="s">
        <v>24</v>
      </c>
      <c r="K16" s="139"/>
      <c r="L16" s="77" t="s">
        <v>29</v>
      </c>
      <c r="M16" s="84">
        <f>D13</f>
        <v>1</v>
      </c>
      <c r="N16" s="74"/>
      <c r="O16" s="74"/>
      <c r="P16" s="83"/>
      <c r="Q16" s="13"/>
      <c r="R16" s="54"/>
      <c r="S16" s="55"/>
      <c r="T16" s="55"/>
      <c r="U16" s="55"/>
      <c r="V16" s="57"/>
      <c r="W16" s="57"/>
      <c r="X16" s="60"/>
    </row>
    <row r="17" spans="1:24" ht="18" customHeight="1">
      <c r="A17" s="19"/>
      <c r="B17" s="10"/>
      <c r="C17" s="140" t="s">
        <v>30</v>
      </c>
      <c r="D17" s="140"/>
      <c r="E17" s="140"/>
      <c r="F17" s="33"/>
      <c r="G17" s="33"/>
      <c r="H17" s="19"/>
      <c r="I17" s="141" t="s">
        <v>31</v>
      </c>
      <c r="J17" s="141"/>
      <c r="K17" s="141"/>
      <c r="L17" s="141"/>
      <c r="M17" s="141"/>
      <c r="N17" s="141"/>
      <c r="O17" s="141"/>
      <c r="P17" s="141"/>
      <c r="Q17" s="13"/>
      <c r="R17" s="54"/>
      <c r="S17" s="55"/>
      <c r="T17" s="55"/>
      <c r="U17" s="55"/>
      <c r="V17" s="57"/>
      <c r="W17" s="57"/>
      <c r="X17" s="60"/>
    </row>
    <row r="18" spans="1:24" ht="18" customHeight="1">
      <c r="A18" s="19"/>
      <c r="B18" s="10"/>
      <c r="F18" s="19"/>
      <c r="G18" s="19"/>
      <c r="H18" s="19"/>
      <c r="Q18" s="10"/>
      <c r="R18" s="54"/>
      <c r="S18" s="55"/>
      <c r="T18" s="55"/>
      <c r="U18" s="55"/>
      <c r="V18" s="57"/>
      <c r="W18" s="57"/>
      <c r="X18" s="60"/>
    </row>
    <row r="19" spans="1:24" ht="18" customHeight="1">
      <c r="A19" s="19"/>
      <c r="B19" s="10"/>
      <c r="C19" s="105" t="s">
        <v>51</v>
      </c>
      <c r="D19" s="142"/>
      <c r="E19" s="143"/>
      <c r="F19" s="19"/>
      <c r="G19" s="19"/>
      <c r="H19" s="19"/>
      <c r="I19" s="40" t="s">
        <v>33</v>
      </c>
      <c r="J19" s="108" t="s">
        <v>34</v>
      </c>
      <c r="K19" s="109"/>
      <c r="L19" s="109"/>
      <c r="M19" s="109"/>
      <c r="N19" s="109"/>
      <c r="O19" s="109"/>
      <c r="P19" s="110"/>
      <c r="R19" s="56"/>
      <c r="S19" s="55"/>
      <c r="T19" s="55"/>
      <c r="U19" s="55"/>
      <c r="V19" s="57"/>
      <c r="W19" s="57"/>
      <c r="X19" s="60"/>
    </row>
    <row r="20" spans="1:24" ht="18" customHeight="1">
      <c r="A20" s="19"/>
      <c r="B20" s="10"/>
      <c r="C20" s="17" t="s">
        <v>52</v>
      </c>
      <c r="D20" s="68">
        <f>(D9*D13*D16)/D12</f>
        <v>51.988607999999999</v>
      </c>
      <c r="E20" s="34" t="s">
        <v>17</v>
      </c>
      <c r="F20" s="14"/>
      <c r="G20" s="14"/>
      <c r="H20" s="14"/>
      <c r="I20" s="26" t="s">
        <v>23</v>
      </c>
      <c r="J20" s="41" t="s">
        <v>53</v>
      </c>
      <c r="K20" s="42"/>
      <c r="L20" s="42"/>
      <c r="M20" s="42"/>
      <c r="N20" s="42"/>
      <c r="O20" s="42"/>
      <c r="P20" s="51"/>
      <c r="R20" s="56"/>
      <c r="S20" s="55"/>
      <c r="T20" s="55"/>
      <c r="U20" s="55"/>
      <c r="V20" s="57"/>
      <c r="W20" s="57"/>
      <c r="X20" s="60"/>
    </row>
    <row r="21" spans="1:24">
      <c r="A21" s="19"/>
      <c r="B21" s="10"/>
      <c r="F21" s="19"/>
      <c r="G21" s="19"/>
      <c r="H21" s="19"/>
      <c r="I21" s="26" t="s">
        <v>24</v>
      </c>
      <c r="J21" s="41" t="s">
        <v>54</v>
      </c>
      <c r="K21" s="42"/>
      <c r="L21" s="42"/>
      <c r="M21" s="42"/>
      <c r="N21" s="42"/>
      <c r="O21" s="42"/>
      <c r="P21" s="51"/>
      <c r="R21" s="56"/>
      <c r="S21" s="55"/>
      <c r="T21" s="55"/>
      <c r="U21" s="55"/>
      <c r="V21" s="57"/>
      <c r="W21" s="57"/>
      <c r="X21" s="60"/>
    </row>
    <row r="22" spans="1:24" ht="18" customHeight="1">
      <c r="A22" s="19"/>
      <c r="B22" s="10"/>
      <c r="C22" s="105" t="s">
        <v>55</v>
      </c>
      <c r="D22" s="106"/>
      <c r="E22" s="107"/>
      <c r="F22" s="19"/>
      <c r="G22" s="19"/>
      <c r="H22" s="19"/>
      <c r="I22" s="43" t="s">
        <v>26</v>
      </c>
      <c r="J22" s="41" t="s">
        <v>56</v>
      </c>
      <c r="K22" s="42"/>
      <c r="L22" s="42"/>
      <c r="M22" s="42"/>
      <c r="N22" s="42"/>
      <c r="O22" s="42"/>
      <c r="P22" s="51"/>
      <c r="R22" s="56"/>
      <c r="S22" s="55"/>
      <c r="T22" s="55"/>
      <c r="U22" s="55"/>
      <c r="V22" s="57"/>
      <c r="W22" s="57"/>
      <c r="X22" s="60"/>
    </row>
    <row r="23" spans="1:24" ht="18" customHeight="1">
      <c r="A23" s="19"/>
      <c r="B23" s="10"/>
      <c r="C23" s="20" t="s">
        <v>57</v>
      </c>
      <c r="D23" s="115">
        <v>6</v>
      </c>
      <c r="E23" s="116"/>
      <c r="F23" s="19"/>
      <c r="G23" s="19"/>
      <c r="H23" s="19"/>
      <c r="I23" s="132" t="s">
        <v>27</v>
      </c>
      <c r="J23" s="41" t="s">
        <v>58</v>
      </c>
      <c r="K23" s="42"/>
      <c r="L23" s="42"/>
      <c r="M23" s="42"/>
      <c r="N23" s="42"/>
      <c r="O23" s="42"/>
      <c r="P23" s="51"/>
      <c r="R23" s="56"/>
      <c r="S23" s="55"/>
      <c r="T23" s="55"/>
      <c r="U23" s="55"/>
      <c r="V23" s="57"/>
      <c r="W23" s="57"/>
      <c r="X23" s="60"/>
    </row>
    <row r="24" spans="1:24">
      <c r="A24" s="19"/>
      <c r="B24" s="10"/>
      <c r="C24" s="21" t="s">
        <v>59</v>
      </c>
      <c r="D24" s="117">
        <v>3</v>
      </c>
      <c r="E24" s="118"/>
      <c r="F24" s="19"/>
      <c r="G24" s="19"/>
      <c r="H24" s="19"/>
      <c r="I24" s="133"/>
      <c r="J24" s="41" t="s">
        <v>60</v>
      </c>
      <c r="K24" s="42"/>
      <c r="L24" s="42"/>
      <c r="M24" s="42"/>
      <c r="N24" s="42"/>
      <c r="O24" s="42"/>
      <c r="P24" s="51"/>
      <c r="R24" s="56"/>
      <c r="S24" s="55"/>
      <c r="T24" s="55"/>
      <c r="U24" s="55"/>
      <c r="V24" s="57"/>
      <c r="W24" s="57"/>
      <c r="X24" s="60"/>
    </row>
    <row r="25" spans="1:24">
      <c r="A25" s="19"/>
      <c r="B25" s="10"/>
      <c r="C25" s="21" t="s">
        <v>61</v>
      </c>
      <c r="D25" s="117">
        <v>6</v>
      </c>
      <c r="E25" s="118"/>
      <c r="F25" s="19"/>
      <c r="G25" s="19"/>
      <c r="H25" s="19"/>
      <c r="I25" s="19"/>
      <c r="J25" s="19"/>
      <c r="R25" s="56"/>
      <c r="S25" s="55"/>
      <c r="T25" s="55"/>
      <c r="U25" s="55"/>
      <c r="V25" s="57"/>
      <c r="W25" s="57"/>
      <c r="X25" s="60"/>
    </row>
    <row r="26" spans="1:24" ht="15.75">
      <c r="A26" s="10"/>
      <c r="B26" s="10"/>
      <c r="C26" s="21" t="s">
        <v>62</v>
      </c>
      <c r="D26" s="117">
        <v>3</v>
      </c>
      <c r="E26" s="118"/>
      <c r="F26" s="10"/>
      <c r="G26" s="10"/>
      <c r="H26" s="10"/>
      <c r="I26" s="40" t="s">
        <v>63</v>
      </c>
      <c r="J26" s="108" t="s">
        <v>34</v>
      </c>
      <c r="K26" s="109"/>
      <c r="L26" s="109"/>
      <c r="M26" s="109"/>
      <c r="N26" s="109"/>
      <c r="O26" s="109"/>
      <c r="P26" s="110"/>
      <c r="R26" s="56"/>
      <c r="S26" s="55"/>
      <c r="T26" s="55"/>
      <c r="U26" s="55"/>
      <c r="V26" s="57"/>
      <c r="W26" s="57"/>
      <c r="X26" s="60"/>
    </row>
    <row r="27" spans="1:24">
      <c r="A27" s="10"/>
      <c r="B27" s="10"/>
      <c r="C27" s="21" t="s">
        <v>64</v>
      </c>
      <c r="D27" s="117">
        <v>128</v>
      </c>
      <c r="E27" s="118"/>
      <c r="G27" s="10"/>
      <c r="H27" s="10"/>
      <c r="I27" s="26" t="s">
        <v>57</v>
      </c>
      <c r="J27" s="41" t="s">
        <v>65</v>
      </c>
      <c r="K27" s="42"/>
      <c r="L27" s="42"/>
      <c r="M27" s="42"/>
      <c r="N27" s="42"/>
      <c r="O27" s="42"/>
      <c r="P27" s="51"/>
      <c r="R27" s="56"/>
      <c r="S27" s="55"/>
      <c r="T27" s="55"/>
      <c r="U27" s="55"/>
      <c r="V27" s="57"/>
      <c r="W27" s="57"/>
      <c r="X27" s="60"/>
    </row>
    <row r="28" spans="1:24">
      <c r="A28" s="25"/>
      <c r="B28" s="10"/>
      <c r="C28" s="21" t="s">
        <v>66</v>
      </c>
      <c r="D28" s="117">
        <v>128</v>
      </c>
      <c r="E28" s="118"/>
      <c r="F28" s="10"/>
      <c r="G28" s="10"/>
      <c r="H28" s="10"/>
      <c r="I28" s="26" t="s">
        <v>59</v>
      </c>
      <c r="J28" s="41" t="s">
        <v>67</v>
      </c>
      <c r="K28" s="42"/>
      <c r="L28" s="42"/>
      <c r="M28" s="42"/>
      <c r="N28" s="42"/>
      <c r="O28" s="42"/>
      <c r="P28" s="51"/>
      <c r="Q28" s="10"/>
      <c r="R28" s="54"/>
      <c r="S28" s="55"/>
      <c r="T28" s="55"/>
      <c r="U28" s="55"/>
      <c r="V28" s="57"/>
      <c r="W28" s="57"/>
      <c r="X28" s="60"/>
    </row>
    <row r="29" spans="1:24" ht="15" customHeight="1">
      <c r="A29" s="10"/>
      <c r="B29" s="10"/>
      <c r="C29" s="10"/>
      <c r="D29" s="10"/>
      <c r="E29" s="10"/>
      <c r="F29" s="10"/>
      <c r="G29" s="10"/>
      <c r="H29" s="10"/>
      <c r="I29" s="43" t="s">
        <v>64</v>
      </c>
      <c r="J29" s="41" t="s">
        <v>68</v>
      </c>
      <c r="K29" s="42"/>
      <c r="L29" s="42"/>
      <c r="M29" s="42"/>
      <c r="N29" s="42"/>
      <c r="O29" s="42"/>
      <c r="P29" s="51"/>
      <c r="Q29" s="10"/>
      <c r="R29" s="54"/>
      <c r="S29" s="55"/>
      <c r="T29" s="55"/>
      <c r="U29" s="55"/>
      <c r="V29" s="57"/>
      <c r="W29" s="57"/>
      <c r="X29" s="60"/>
    </row>
    <row r="30" spans="1:24" ht="15" customHeight="1">
      <c r="A30" s="10"/>
      <c r="B30" s="10"/>
      <c r="C30" s="105" t="s">
        <v>69</v>
      </c>
      <c r="D30" s="106"/>
      <c r="E30" s="107"/>
      <c r="F30" s="10"/>
      <c r="G30" s="10"/>
      <c r="H30" s="10"/>
      <c r="I30" s="26" t="s">
        <v>61</v>
      </c>
      <c r="J30" s="41" t="s">
        <v>70</v>
      </c>
      <c r="K30" s="42"/>
      <c r="L30" s="42"/>
      <c r="M30" s="42"/>
      <c r="N30" s="42"/>
      <c r="O30" s="42"/>
      <c r="P30" s="51"/>
      <c r="Q30" s="10"/>
      <c r="R30" s="56"/>
      <c r="S30" s="57"/>
      <c r="T30" s="57"/>
      <c r="U30" s="57"/>
      <c r="V30" s="57"/>
      <c r="W30" s="57"/>
      <c r="X30" s="60"/>
    </row>
    <row r="31" spans="1:24" ht="15" customHeight="1">
      <c r="A31" s="10"/>
      <c r="B31" s="10"/>
      <c r="C31" s="26" t="s">
        <v>71</v>
      </c>
      <c r="D31" s="27">
        <f>D20*10^6/(D23*D24*D27)/1000</f>
        <v>22.564499999999999</v>
      </c>
      <c r="E31" s="34" t="s">
        <v>36</v>
      </c>
      <c r="F31" s="10"/>
      <c r="G31" s="10"/>
      <c r="H31" s="10"/>
      <c r="I31" s="43" t="s">
        <v>62</v>
      </c>
      <c r="J31" s="41" t="s">
        <v>72</v>
      </c>
      <c r="K31" s="42"/>
      <c r="L31" s="42"/>
      <c r="M31" s="42"/>
      <c r="N31" s="42"/>
      <c r="O31" s="42"/>
      <c r="P31" s="51"/>
      <c r="R31" s="56"/>
      <c r="S31" s="57"/>
      <c r="T31" s="57"/>
      <c r="U31" s="57"/>
      <c r="V31" s="57"/>
      <c r="W31" s="57"/>
      <c r="X31" s="60"/>
    </row>
    <row r="32" spans="1:24" ht="15" customHeight="1">
      <c r="A32" s="10"/>
      <c r="B32" s="10"/>
      <c r="C32" s="26" t="s">
        <v>73</v>
      </c>
      <c r="D32" s="27">
        <f>D20*10^6/(D25*D26*D28)/1000</f>
        <v>22.564499999999999</v>
      </c>
      <c r="E32" s="34" t="s">
        <v>36</v>
      </c>
      <c r="F32" s="10"/>
      <c r="G32" s="10"/>
      <c r="H32" s="10"/>
      <c r="I32" s="26" t="s">
        <v>66</v>
      </c>
      <c r="J32" s="41" t="s">
        <v>74</v>
      </c>
      <c r="K32" s="42"/>
      <c r="L32" s="42"/>
      <c r="M32" s="42"/>
      <c r="N32" s="42"/>
      <c r="O32" s="42"/>
      <c r="P32" s="51"/>
      <c r="R32" s="56"/>
      <c r="S32" s="57"/>
      <c r="T32" s="57"/>
      <c r="U32" s="57"/>
      <c r="V32" s="57"/>
      <c r="W32" s="57"/>
      <c r="X32" s="60"/>
    </row>
    <row r="33" spans="1:24" ht="15.75" customHeight="1">
      <c r="A33" s="25"/>
      <c r="B33" s="10"/>
      <c r="F33" s="10"/>
      <c r="G33" s="10"/>
      <c r="H33" s="10"/>
      <c r="R33" s="56"/>
      <c r="S33" s="57"/>
      <c r="T33" s="57"/>
      <c r="U33" s="57"/>
      <c r="V33" s="57"/>
      <c r="W33" s="57"/>
      <c r="X33" s="60"/>
    </row>
    <row r="34" spans="1:24" ht="15.75" hidden="1" customHeight="1">
      <c r="A34" s="25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54"/>
      <c r="S34" s="55"/>
      <c r="T34" s="55"/>
      <c r="U34" s="55"/>
      <c r="V34" s="57"/>
      <c r="W34" s="57"/>
      <c r="X34" s="60"/>
    </row>
    <row r="35" spans="1:24" ht="15.75" hidden="1" customHeight="1">
      <c r="A35" s="25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54"/>
      <c r="S35" s="55"/>
      <c r="T35" s="55"/>
      <c r="U35" s="55"/>
      <c r="V35" s="57"/>
      <c r="W35" s="57"/>
      <c r="X35" s="60"/>
    </row>
    <row r="36" spans="1:24" ht="15" hidden="1" customHeight="1">
      <c r="A36" s="25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54"/>
      <c r="S36" s="55"/>
      <c r="T36" s="55"/>
      <c r="U36" s="55"/>
      <c r="V36" s="57"/>
      <c r="W36" s="57"/>
      <c r="X36" s="60"/>
    </row>
    <row r="37" spans="1:24" ht="18.75" hidden="1" customHeight="1">
      <c r="A37" s="25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54"/>
      <c r="S37" s="55"/>
      <c r="T37" s="55"/>
      <c r="U37" s="55"/>
      <c r="V37" s="57"/>
      <c r="W37" s="57"/>
      <c r="X37" s="60"/>
    </row>
    <row r="38" spans="1:24" ht="18.75" hidden="1" customHeight="1">
      <c r="A38" s="25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54"/>
      <c r="S38" s="55"/>
      <c r="T38" s="55"/>
      <c r="U38" s="55"/>
      <c r="V38" s="57"/>
      <c r="W38" s="57"/>
      <c r="X38" s="60"/>
    </row>
    <row r="39" spans="1:24" ht="15" hidden="1" customHeight="1">
      <c r="A39" s="25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54"/>
      <c r="S39" s="55"/>
      <c r="T39" s="55"/>
      <c r="U39" s="55"/>
      <c r="V39" s="57"/>
      <c r="W39" s="57"/>
      <c r="X39" s="60"/>
    </row>
    <row r="40" spans="1:24" ht="15" hidden="1" customHeight="1">
      <c r="A40" s="25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54"/>
      <c r="S40" s="55"/>
      <c r="T40" s="55"/>
      <c r="U40" s="55"/>
      <c r="V40" s="57"/>
      <c r="W40" s="57"/>
      <c r="X40" s="60"/>
    </row>
    <row r="41" spans="1:24" ht="18.75" hidden="1" customHeight="1">
      <c r="A41" s="25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54"/>
      <c r="S41" s="55"/>
      <c r="T41" s="55"/>
      <c r="U41" s="55"/>
      <c r="V41" s="57"/>
      <c r="W41" s="57"/>
      <c r="X41" s="60"/>
    </row>
    <row r="42" spans="1:24" ht="18.75" hidden="1" customHeight="1">
      <c r="A42" s="25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54"/>
      <c r="S42" s="55"/>
      <c r="T42" s="55"/>
      <c r="U42" s="55"/>
      <c r="V42" s="57"/>
      <c r="W42" s="57"/>
      <c r="X42" s="60"/>
    </row>
    <row r="43" spans="1:24" ht="15" hidden="1" customHeight="1">
      <c r="A43" s="25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54"/>
      <c r="S43" s="55"/>
      <c r="T43" s="55"/>
      <c r="U43" s="55"/>
      <c r="V43" s="57"/>
      <c r="W43" s="57"/>
      <c r="X43" s="60"/>
    </row>
    <row r="44" spans="1:24" ht="15" hidden="1" customHeight="1">
      <c r="A44" s="25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54"/>
      <c r="S44" s="55"/>
      <c r="T44" s="55"/>
      <c r="U44" s="55"/>
      <c r="V44" s="57"/>
      <c r="W44" s="57"/>
      <c r="X44" s="60"/>
    </row>
    <row r="45" spans="1:24" ht="18.75" hidden="1" customHeight="1">
      <c r="A45" s="25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54"/>
      <c r="S45" s="55"/>
      <c r="T45" s="55"/>
      <c r="U45" s="55"/>
      <c r="V45" s="57"/>
      <c r="W45" s="57"/>
      <c r="X45" s="60"/>
    </row>
    <row r="46" spans="1:24" ht="18.75" hidden="1" customHeight="1">
      <c r="A46" s="25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54"/>
      <c r="S46" s="55"/>
      <c r="T46" s="55"/>
      <c r="U46" s="55"/>
      <c r="V46" s="57"/>
      <c r="W46" s="57"/>
      <c r="X46" s="60"/>
    </row>
    <row r="47" spans="1:24" ht="14.25" hidden="1" customHeight="1">
      <c r="A47" s="25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54"/>
      <c r="S47" s="55"/>
      <c r="T47" s="55"/>
      <c r="U47" s="55"/>
      <c r="V47" s="57"/>
      <c r="W47" s="57"/>
      <c r="X47" s="60"/>
    </row>
    <row r="48" spans="1:24" ht="15" hidden="1" customHeight="1">
      <c r="A48" s="25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54"/>
      <c r="S48" s="55"/>
      <c r="T48" s="55"/>
      <c r="U48" s="55"/>
      <c r="V48" s="57"/>
      <c r="W48" s="57"/>
      <c r="X48" s="60"/>
    </row>
    <row r="49" spans="1:24" ht="18.75" hidden="1" customHeight="1">
      <c r="A49" s="25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54"/>
      <c r="S49" s="55"/>
      <c r="T49" s="55"/>
      <c r="U49" s="55"/>
      <c r="V49" s="57"/>
      <c r="W49" s="57"/>
      <c r="X49" s="60"/>
    </row>
    <row r="50" spans="1:24" ht="18.75" hidden="1" customHeight="1">
      <c r="A50" s="25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54"/>
      <c r="S50" s="55"/>
      <c r="T50" s="55"/>
      <c r="U50" s="55"/>
      <c r="V50" s="57"/>
      <c r="W50" s="57"/>
      <c r="X50" s="60"/>
    </row>
    <row r="51" spans="1:24" ht="15" hidden="1" customHeight="1">
      <c r="A51" s="25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54"/>
      <c r="S51" s="55"/>
      <c r="T51" s="55"/>
      <c r="U51" s="55"/>
      <c r="V51" s="57"/>
      <c r="W51" s="57"/>
      <c r="X51" s="60"/>
    </row>
    <row r="52" spans="1:24" ht="18.75" hidden="1" customHeight="1">
      <c r="A52" s="25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54"/>
      <c r="S52" s="55"/>
      <c r="T52" s="55"/>
      <c r="U52" s="55"/>
      <c r="V52" s="57"/>
      <c r="W52" s="57"/>
      <c r="X52" s="60"/>
    </row>
    <row r="53" spans="1:24" ht="14.25" hidden="1" customHeight="1">
      <c r="A53" s="25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54"/>
      <c r="S53" s="55"/>
      <c r="T53" s="55"/>
      <c r="U53" s="55"/>
      <c r="V53" s="57"/>
      <c r="W53" s="57"/>
      <c r="X53" s="60"/>
    </row>
    <row r="54" spans="1:24" ht="15" hidden="1" customHeight="1">
      <c r="A54" s="25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54"/>
      <c r="S54" s="55"/>
      <c r="T54" s="55"/>
      <c r="U54" s="55"/>
      <c r="V54" s="57"/>
      <c r="W54" s="57"/>
      <c r="X54" s="60"/>
    </row>
    <row r="55" spans="1:24" ht="15" hidden="1" customHeight="1">
      <c r="A55" s="25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54"/>
      <c r="S55" s="55"/>
      <c r="T55" s="55"/>
      <c r="U55" s="55"/>
      <c r="V55" s="57"/>
      <c r="W55" s="57"/>
      <c r="X55" s="60"/>
    </row>
    <row r="56" spans="1:24" ht="18.75" hidden="1" customHeight="1">
      <c r="A56" s="25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54"/>
      <c r="S56" s="55"/>
      <c r="T56" s="55"/>
      <c r="U56" s="55"/>
      <c r="V56" s="57"/>
      <c r="W56" s="57"/>
      <c r="X56" s="60"/>
    </row>
    <row r="57" spans="1:24" ht="18.75" hidden="1" customHeight="1">
      <c r="A57" s="25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54"/>
      <c r="S57" s="55"/>
      <c r="T57" s="55"/>
      <c r="U57" s="55"/>
      <c r="V57" s="57"/>
      <c r="W57" s="57"/>
      <c r="X57" s="60"/>
    </row>
    <row r="58" spans="1:24" ht="18.75" hidden="1" customHeight="1">
      <c r="A58" s="25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54"/>
      <c r="S58" s="55"/>
      <c r="T58" s="55"/>
      <c r="U58" s="55"/>
      <c r="V58" s="57"/>
      <c r="W58" s="57"/>
      <c r="X58" s="60"/>
    </row>
    <row r="59" spans="1:24" ht="15.75" hidden="1" customHeight="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54"/>
      <c r="S59" s="55"/>
      <c r="T59" s="55"/>
      <c r="U59" s="55"/>
      <c r="V59" s="57"/>
      <c r="W59" s="57"/>
      <c r="X59" s="60"/>
    </row>
    <row r="60" spans="1:24" ht="15" hidden="1" customHeight="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54"/>
      <c r="S60" s="55"/>
      <c r="T60" s="55"/>
      <c r="U60" s="55"/>
      <c r="V60" s="57"/>
      <c r="W60" s="57"/>
      <c r="X60" s="60"/>
    </row>
    <row r="61" spans="1:24" ht="18.75" hidden="1" customHeight="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54"/>
      <c r="S61" s="55"/>
      <c r="T61" s="55"/>
      <c r="U61" s="55"/>
      <c r="V61" s="57"/>
      <c r="W61" s="57"/>
      <c r="X61" s="60"/>
    </row>
    <row r="62" spans="1:24" ht="15" hidden="1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54"/>
      <c r="S62" s="55"/>
      <c r="T62" s="55"/>
      <c r="U62" s="55"/>
      <c r="V62" s="57"/>
      <c r="W62" s="57"/>
      <c r="X62" s="60"/>
    </row>
    <row r="63" spans="1:24" ht="15" hidden="1" customHeight="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54"/>
      <c r="S63" s="55"/>
      <c r="T63" s="55"/>
      <c r="U63" s="55"/>
      <c r="V63" s="57"/>
      <c r="W63" s="57"/>
      <c r="X63" s="60"/>
    </row>
    <row r="64" spans="1:24" ht="15" hidden="1" customHeight="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54"/>
      <c r="S64" s="55"/>
      <c r="T64" s="55"/>
      <c r="U64" s="55"/>
      <c r="V64" s="57"/>
      <c r="W64" s="57"/>
      <c r="X64" s="60"/>
    </row>
    <row r="65" spans="1:24" ht="15" hidden="1" customHeight="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54"/>
      <c r="S65" s="55"/>
      <c r="T65" s="55"/>
      <c r="U65" s="55"/>
      <c r="V65" s="57"/>
      <c r="W65" s="57"/>
      <c r="X65" s="60"/>
    </row>
    <row r="66" spans="1:24" ht="15" hidden="1" customHeight="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54"/>
      <c r="S66" s="55"/>
      <c r="T66" s="55"/>
      <c r="U66" s="55"/>
      <c r="V66" s="57"/>
      <c r="W66" s="57"/>
      <c r="X66" s="60"/>
    </row>
    <row r="67" spans="1:24" ht="15" hidden="1" customHeight="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54"/>
      <c r="S67" s="55"/>
      <c r="T67" s="55"/>
      <c r="U67" s="55"/>
      <c r="V67" s="57"/>
      <c r="W67" s="57"/>
      <c r="X67" s="60"/>
    </row>
    <row r="68" spans="1:24" ht="18.75" hidden="1" customHeight="1">
      <c r="A68" s="25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54"/>
      <c r="S68" s="55"/>
      <c r="T68" s="55"/>
      <c r="U68" s="55"/>
      <c r="V68" s="57"/>
      <c r="W68" s="57"/>
      <c r="X68" s="60"/>
    </row>
    <row r="69" spans="1:24" ht="18.75" hidden="1" customHeight="1">
      <c r="A69" s="25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54"/>
      <c r="S69" s="55"/>
      <c r="T69" s="55"/>
      <c r="U69" s="55"/>
      <c r="V69" s="57"/>
      <c r="W69" s="57"/>
      <c r="X69" s="60"/>
    </row>
    <row r="70" spans="1:24" ht="18.75" hidden="1" customHeight="1">
      <c r="A70" s="25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54"/>
      <c r="S70" s="55"/>
      <c r="T70" s="55"/>
      <c r="U70" s="55"/>
      <c r="V70" s="57"/>
      <c r="W70" s="57"/>
      <c r="X70" s="60"/>
    </row>
    <row r="71" spans="1:24" ht="18.75" hidden="1" customHeight="1">
      <c r="A71" s="25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54"/>
      <c r="S71" s="55"/>
      <c r="T71" s="55"/>
      <c r="U71" s="55"/>
      <c r="V71" s="57"/>
      <c r="W71" s="57"/>
      <c r="X71" s="60"/>
    </row>
    <row r="72" spans="1:24" ht="18.75" hidden="1" customHeight="1">
      <c r="A72" s="25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54"/>
      <c r="S72" s="55"/>
      <c r="T72" s="55"/>
      <c r="U72" s="55"/>
      <c r="V72" s="57"/>
      <c r="W72" s="57"/>
      <c r="X72" s="60"/>
    </row>
    <row r="73" spans="1:24" ht="19.5" hidden="1" customHeight="1">
      <c r="A73" s="25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54"/>
      <c r="S73" s="55"/>
      <c r="T73" s="55"/>
      <c r="U73" s="55"/>
      <c r="V73" s="57"/>
      <c r="W73" s="57"/>
      <c r="X73" s="60"/>
    </row>
    <row r="74" spans="1:24" ht="14.25" hidden="1" customHeight="1">
      <c r="A74" s="25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54"/>
      <c r="S74" s="55"/>
      <c r="T74" s="55"/>
      <c r="U74" s="55"/>
      <c r="V74" s="57"/>
      <c r="W74" s="57"/>
      <c r="X74" s="60"/>
    </row>
    <row r="75" spans="1:24" ht="15" hidden="1" customHeight="1">
      <c r="A75" s="25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54"/>
      <c r="S75" s="55"/>
      <c r="T75" s="55"/>
      <c r="U75" s="55"/>
      <c r="V75" s="57"/>
      <c r="W75" s="57"/>
      <c r="X75" s="60"/>
    </row>
    <row r="76" spans="1:24" ht="18.75" hidden="1" customHeight="1">
      <c r="A76" s="25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54"/>
      <c r="S76" s="55"/>
      <c r="T76" s="55"/>
      <c r="U76" s="55"/>
      <c r="V76" s="57"/>
      <c r="W76" s="57"/>
      <c r="X76" s="60"/>
    </row>
    <row r="77" spans="1:24" ht="18.75" hidden="1" customHeight="1">
      <c r="A77" s="25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54"/>
      <c r="S77" s="55"/>
      <c r="T77" s="55"/>
      <c r="U77" s="55"/>
      <c r="V77" s="57"/>
      <c r="W77" s="57"/>
      <c r="X77" s="60"/>
    </row>
    <row r="78" spans="1:24" ht="14.25" hidden="1" customHeight="1">
      <c r="A78" s="25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54"/>
      <c r="S78" s="55"/>
      <c r="T78" s="55"/>
      <c r="U78" s="55"/>
      <c r="V78" s="57"/>
      <c r="W78" s="57"/>
      <c r="X78" s="60"/>
    </row>
    <row r="79" spans="1:24" ht="14.25" hidden="1" customHeight="1">
      <c r="A79" s="25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54"/>
      <c r="S79" s="55"/>
      <c r="T79" s="55"/>
      <c r="U79" s="55"/>
      <c r="V79" s="57"/>
      <c r="W79" s="57"/>
      <c r="X79" s="60"/>
    </row>
    <row r="80" spans="1:24" ht="14.25" hidden="1" customHeight="1">
      <c r="A80" s="25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54"/>
      <c r="S80" s="55"/>
      <c r="T80" s="55"/>
      <c r="U80" s="55"/>
      <c r="V80" s="57"/>
      <c r="W80" s="57"/>
      <c r="X80" s="60"/>
    </row>
    <row r="81" spans="1:24" ht="14.25" hidden="1" customHeight="1">
      <c r="A81" s="25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54"/>
      <c r="S81" s="55"/>
      <c r="T81" s="55"/>
      <c r="U81" s="55"/>
      <c r="V81" s="57"/>
      <c r="W81" s="57"/>
      <c r="X81" s="60"/>
    </row>
    <row r="82" spans="1:24" ht="14.25" hidden="1" customHeight="1">
      <c r="A82" s="25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54"/>
      <c r="S82" s="55"/>
      <c r="T82" s="55"/>
      <c r="U82" s="55"/>
      <c r="V82" s="57"/>
      <c r="W82" s="57"/>
      <c r="X82" s="60"/>
    </row>
    <row r="83" spans="1:24" ht="14.25" hidden="1" customHeight="1">
      <c r="A83" s="25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54"/>
      <c r="S83" s="55"/>
      <c r="T83" s="55"/>
      <c r="U83" s="55"/>
      <c r="V83" s="57"/>
      <c r="W83" s="57"/>
      <c r="X83" s="60"/>
    </row>
    <row r="84" spans="1:24" ht="14.25" hidden="1" customHeight="1">
      <c r="A84" s="25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54"/>
      <c r="S84" s="55"/>
      <c r="T84" s="55"/>
      <c r="U84" s="55"/>
      <c r="V84" s="57"/>
      <c r="W84" s="57"/>
      <c r="X84" s="60"/>
    </row>
    <row r="85" spans="1:24" ht="14.25" hidden="1" customHeight="1">
      <c r="A85" s="25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54"/>
      <c r="S85" s="55"/>
      <c r="T85" s="55"/>
      <c r="U85" s="55"/>
      <c r="V85" s="57"/>
      <c r="W85" s="57"/>
      <c r="X85" s="60"/>
    </row>
    <row r="86" spans="1:24" ht="14.25" hidden="1" customHeight="1">
      <c r="A86" s="25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61"/>
      <c r="S86" s="62"/>
      <c r="T86" s="62"/>
      <c r="U86" s="62"/>
      <c r="V86" s="64"/>
      <c r="W86" s="57"/>
      <c r="X86" s="60"/>
    </row>
    <row r="87" spans="1:24" ht="14.25" hidden="1" customHeight="1">
      <c r="A87" s="25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56"/>
      <c r="S87" s="57"/>
      <c r="T87" s="57"/>
      <c r="U87" s="57"/>
      <c r="V87" s="57"/>
      <c r="W87" s="57"/>
      <c r="X87" s="60"/>
    </row>
    <row r="88" spans="1:24" ht="15.75">
      <c r="A88" s="25"/>
      <c r="B88" s="10"/>
      <c r="C88" s="105" t="s">
        <v>75</v>
      </c>
      <c r="D88" s="106"/>
      <c r="E88" s="107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56"/>
      <c r="S88" s="57"/>
      <c r="T88" s="57"/>
      <c r="U88" s="57"/>
      <c r="V88" s="57"/>
      <c r="W88" s="57"/>
      <c r="X88" s="60"/>
    </row>
    <row r="89" spans="1:24" ht="15.75">
      <c r="C89" s="26" t="s">
        <v>76</v>
      </c>
      <c r="D89" s="29">
        <f>D20*10^6/(D23)/1000000</f>
        <v>8.6647680000000005</v>
      </c>
      <c r="E89" s="34" t="s">
        <v>17</v>
      </c>
      <c r="R89" s="56"/>
      <c r="S89" s="57"/>
      <c r="T89" s="57"/>
      <c r="U89" s="57"/>
      <c r="V89" s="57"/>
      <c r="W89" s="57"/>
      <c r="X89" s="60"/>
    </row>
    <row r="90" spans="1:24" ht="15.75">
      <c r="C90" s="26" t="s">
        <v>77</v>
      </c>
      <c r="D90" s="29">
        <f>D20*10^6/(D25)/1000000</f>
        <v>8.6647680000000005</v>
      </c>
      <c r="E90" s="34" t="s">
        <v>17</v>
      </c>
      <c r="R90" s="56"/>
      <c r="S90" s="57"/>
      <c r="T90" s="57"/>
      <c r="U90" s="57"/>
      <c r="V90" s="57"/>
      <c r="W90" s="57"/>
      <c r="X90" s="60"/>
    </row>
    <row r="91" spans="1:24">
      <c r="C91" s="144" t="s">
        <v>78</v>
      </c>
      <c r="D91" s="144"/>
      <c r="E91" s="144"/>
      <c r="R91" s="56"/>
      <c r="S91" s="57"/>
      <c r="T91" s="57"/>
      <c r="U91" s="57"/>
      <c r="V91" s="57"/>
      <c r="W91" s="57"/>
      <c r="X91" s="60"/>
    </row>
    <row r="92" spans="1:24" ht="14.45" customHeight="1">
      <c r="C92" s="145" t="s">
        <v>79</v>
      </c>
      <c r="D92" s="145"/>
      <c r="E92" s="145"/>
      <c r="R92" s="56"/>
      <c r="S92" s="57"/>
      <c r="T92" s="57"/>
      <c r="U92" s="57"/>
      <c r="V92" s="57"/>
      <c r="W92" s="57"/>
      <c r="X92" s="60"/>
    </row>
    <row r="93" spans="1:24">
      <c r="C93" s="145"/>
      <c r="D93" s="145"/>
      <c r="E93" s="145"/>
      <c r="R93" s="63"/>
      <c r="S93" s="64"/>
      <c r="T93" s="64"/>
      <c r="U93" s="64"/>
      <c r="V93" s="64"/>
      <c r="W93" s="64"/>
      <c r="X93" s="65"/>
    </row>
    <row r="94" spans="1:24">
      <c r="C94" s="145"/>
      <c r="D94" s="145"/>
      <c r="E94" s="145"/>
      <c r="Q94" s="57"/>
      <c r="R94" s="147" t="s">
        <v>80</v>
      </c>
      <c r="S94" s="147"/>
      <c r="T94" s="147"/>
      <c r="U94" s="147"/>
      <c r="V94" s="147"/>
      <c r="W94" s="147"/>
      <c r="X94" s="147"/>
    </row>
    <row r="95" spans="1:24">
      <c r="Q95" s="57"/>
      <c r="R95" s="148"/>
      <c r="S95" s="148"/>
      <c r="T95" s="148"/>
      <c r="U95" s="148"/>
      <c r="V95" s="148"/>
      <c r="W95" s="148"/>
      <c r="X95" s="148"/>
    </row>
    <row r="96" spans="1:24">
      <c r="Q96" s="57"/>
      <c r="R96" s="57"/>
      <c r="S96" s="57"/>
      <c r="T96" s="57"/>
      <c r="U96" s="57"/>
      <c r="V96" s="57"/>
      <c r="W96" s="57"/>
      <c r="X96" s="57"/>
    </row>
    <row r="97" spans="17:24">
      <c r="Q97" s="57"/>
      <c r="R97" s="57"/>
      <c r="S97" s="57"/>
      <c r="T97" s="57"/>
      <c r="U97" s="57"/>
      <c r="V97" s="57"/>
      <c r="W97" s="57"/>
      <c r="X97" s="57"/>
    </row>
    <row r="98" spans="17:24">
      <c r="Q98" s="57"/>
      <c r="R98" s="57"/>
      <c r="S98" s="57"/>
      <c r="T98" s="57"/>
      <c r="U98" s="57"/>
      <c r="V98" s="57"/>
      <c r="W98" s="57"/>
      <c r="X98" s="57"/>
    </row>
    <row r="99" spans="17:24">
      <c r="Q99" s="57"/>
      <c r="R99" s="57"/>
      <c r="S99" s="57"/>
      <c r="T99" s="57"/>
      <c r="U99" s="57"/>
      <c r="V99" s="57"/>
      <c r="W99" s="57"/>
      <c r="X99" s="57"/>
    </row>
  </sheetData>
  <mergeCells count="37">
    <mergeCell ref="C92:E94"/>
    <mergeCell ref="A1:X3"/>
    <mergeCell ref="R94:X95"/>
    <mergeCell ref="D27:E27"/>
    <mergeCell ref="D28:E28"/>
    <mergeCell ref="C30:E30"/>
    <mergeCell ref="C88:E88"/>
    <mergeCell ref="C91:E91"/>
    <mergeCell ref="D23:E23"/>
    <mergeCell ref="D24:E24"/>
    <mergeCell ref="D25:E25"/>
    <mergeCell ref="D26:E26"/>
    <mergeCell ref="J26:P26"/>
    <mergeCell ref="I23:I24"/>
    <mergeCell ref="C17:E17"/>
    <mergeCell ref="I17:P17"/>
    <mergeCell ref="C19:E19"/>
    <mergeCell ref="J19:P19"/>
    <mergeCell ref="C22:E22"/>
    <mergeCell ref="D14:E14"/>
    <mergeCell ref="D15:E15"/>
    <mergeCell ref="J15:K15"/>
    <mergeCell ref="D16:E16"/>
    <mergeCell ref="J16:K16"/>
    <mergeCell ref="I13:I16"/>
    <mergeCell ref="Z9:AA9"/>
    <mergeCell ref="Z10:AA10"/>
    <mergeCell ref="C11:E11"/>
    <mergeCell ref="D12:E12"/>
    <mergeCell ref="D13:E13"/>
    <mergeCell ref="I9:I11"/>
    <mergeCell ref="A4:AA4"/>
    <mergeCell ref="S5:T5"/>
    <mergeCell ref="C8:E8"/>
    <mergeCell ref="I8:P8"/>
    <mergeCell ref="R8:X8"/>
    <mergeCell ref="Z8:AA8"/>
  </mergeCells>
  <conditionalFormatting sqref="C12">
    <cfRule type="expression" dxfId="76" priority="37">
      <formula>$E$65</formula>
    </cfRule>
  </conditionalFormatting>
  <conditionalFormatting sqref="C13">
    <cfRule type="expression" dxfId="75" priority="34">
      <formula>$E$66</formula>
    </cfRule>
  </conditionalFormatting>
  <conditionalFormatting sqref="C15">
    <cfRule type="expression" dxfId="74" priority="21">
      <formula>$E$68</formula>
    </cfRule>
  </conditionalFormatting>
  <conditionalFormatting sqref="C16">
    <cfRule type="expression" dxfId="73" priority="20">
      <formula>$E$69</formula>
    </cfRule>
  </conditionalFormatting>
  <conditionalFormatting sqref="C23">
    <cfRule type="expression" dxfId="72" priority="12">
      <formula>$E$65</formula>
    </cfRule>
  </conditionalFormatting>
  <conditionalFormatting sqref="C24">
    <cfRule type="expression" dxfId="71" priority="11">
      <formula>$E$66</formula>
    </cfRule>
  </conditionalFormatting>
  <conditionalFormatting sqref="C26">
    <cfRule type="expression" dxfId="70" priority="10">
      <formula>$E$68</formula>
    </cfRule>
  </conditionalFormatting>
  <conditionalFormatting sqref="C28">
    <cfRule type="expression" dxfId="69" priority="8">
      <formula>$E$68</formula>
    </cfRule>
  </conditionalFormatting>
  <conditionalFormatting sqref="C29">
    <cfRule type="expression" dxfId="68" priority="24">
      <formula>$E$62</formula>
    </cfRule>
  </conditionalFormatting>
  <conditionalFormatting sqref="D29">
    <cfRule type="expression" dxfId="67" priority="31">
      <formula>$E$62</formula>
    </cfRule>
  </conditionalFormatting>
  <conditionalFormatting sqref="G24:H24 I25">
    <cfRule type="expression" dxfId="66" priority="35">
      <formula>$E$67</formula>
    </cfRule>
  </conditionalFormatting>
  <conditionalFormatting sqref="G25:H25">
    <cfRule type="expression" dxfId="65" priority="36">
      <formula>$E$70</formula>
    </cfRule>
  </conditionalFormatting>
  <conditionalFormatting sqref="G26:H26">
    <cfRule type="expression" dxfId="64" priority="32">
      <formula>$E$63</formula>
    </cfRule>
  </conditionalFormatting>
  <conditionalFormatting sqref="I20">
    <cfRule type="expression" dxfId="63" priority="7">
      <formula>$E$65</formula>
    </cfRule>
  </conditionalFormatting>
  <conditionalFormatting sqref="I21">
    <cfRule type="expression" dxfId="62" priority="6">
      <formula>$E$66</formula>
    </cfRule>
  </conditionalFormatting>
  <conditionalFormatting sqref="I23">
    <cfRule type="expression" dxfId="61" priority="5">
      <formula>$E$68</formula>
    </cfRule>
  </conditionalFormatting>
  <conditionalFormatting sqref="I27">
    <cfRule type="expression" dxfId="60" priority="4">
      <formula>$E$65</formula>
    </cfRule>
  </conditionalFormatting>
  <conditionalFormatting sqref="I28">
    <cfRule type="expression" dxfId="59" priority="3">
      <formula>$E$66</formula>
    </cfRule>
  </conditionalFormatting>
  <conditionalFormatting sqref="I30">
    <cfRule type="expression" dxfId="58" priority="2">
      <formula>$E$68</formula>
    </cfRule>
  </conditionalFormatting>
  <conditionalFormatting sqref="I32">
    <cfRule type="expression" dxfId="57" priority="1">
      <formula>$E$68</formula>
    </cfRule>
  </conditionalFormatting>
  <conditionalFormatting sqref="M9">
    <cfRule type="expression" dxfId="56" priority="19">
      <formula>AND($M$9&lt;=$O$9,$M$9&gt;=$J$9)</formula>
    </cfRule>
  </conditionalFormatting>
  <conditionalFormatting sqref="M10">
    <cfRule type="expression" dxfId="55" priority="18">
      <formula>AND($M$10&lt;=$O$10,$M$10&gt;=$J$10)</formula>
    </cfRule>
  </conditionalFormatting>
  <conditionalFormatting sqref="M11">
    <cfRule type="expression" dxfId="54" priority="17">
      <formula>AND($M$11&lt;=$O$11,$M$11&gt;=$J$11)</formula>
    </cfRule>
  </conditionalFormatting>
  <conditionalFormatting sqref="M13">
    <cfRule type="expression" dxfId="53" priority="16">
      <formula>AND($M$13&lt;=$O$13,$M$13&gt;=$J$13)</formula>
    </cfRule>
  </conditionalFormatting>
  <conditionalFormatting sqref="M14">
    <cfRule type="expression" dxfId="52" priority="15">
      <formula>AND($M$14&lt;=$O$14,$M$14&gt;=$J$14)</formula>
    </cfRule>
  </conditionalFormatting>
  <conditionalFormatting sqref="M15">
    <cfRule type="expression" dxfId="51" priority="14">
      <formula>AND($M$15&lt;=$O$15,$M$15&gt;=$J$15)</formula>
    </cfRule>
  </conditionalFormatting>
  <conditionalFormatting sqref="M16">
    <cfRule type="expression" dxfId="50" priority="13">
      <formula>IF($M$16=1,TRUE,FALSE)</formula>
    </cfRule>
  </conditionalFormatting>
  <dataValidations disablePrompts="1" count="5">
    <dataValidation type="decimal" allowBlank="1" showInputMessage="1" sqref="C16" xr:uid="{00000000-0002-0000-0200-000000000000}">
      <formula1>-2.65</formula1>
      <formula2>1.7</formula2>
    </dataValidation>
    <dataValidation type="decimal" allowBlank="1" showInputMessage="1" sqref="C15 I23 C26 C28 I30 I32" xr:uid="{00000000-0002-0000-0200-000001000000}">
      <formula1>-2.6-0.05</formula1>
      <formula2>1.7</formula2>
    </dataValidation>
    <dataValidation type="decimal" allowBlank="1" showInputMessage="1" errorTitle="Value Out-of-Range" error="Invalid value for AVSS" sqref="C13 I21 C24 I28" xr:uid="{00000000-0002-0000-0200-000002000000}">
      <formula1>-2.6</formula1>
      <formula2>0</formula2>
    </dataValidation>
    <dataValidation type="decimal" allowBlank="1" showInputMessage="1" errorTitle="Value Out-of-Range" error="Invalid value for AVDD." sqref="C12 I20 C23 I27" xr:uid="{00000000-0002-0000-0200-000003000000}">
      <formula1>2.15</formula1>
      <formula2>5.25</formula2>
    </dataValidation>
    <dataValidation allowBlank="1" showInputMessage="1" showErrorMessage="1" promptTitle="OFFSET CALIBRATION REGISTER" prompt="(Read &amp; Write)" sqref="G8" xr:uid="{00000000-0002-0000-0200-000004000000}"/>
  </dataValidations>
  <pageMargins left="0.7" right="0.7" top="0.75" bottom="0.75" header="0.3" footer="0.3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"/>
  <sheetViews>
    <sheetView workbookViewId="0">
      <selection activeCell="O30" sqref="O30"/>
    </sheetView>
  </sheetViews>
  <sheetFormatPr defaultColWidth="9"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99"/>
  <sheetViews>
    <sheetView showGridLines="0" zoomScale="85" zoomScaleNormal="85" workbookViewId="0">
      <selection activeCell="I33" sqref="I33"/>
    </sheetView>
  </sheetViews>
  <sheetFormatPr defaultColWidth="8.7109375" defaultRowHeight="15"/>
  <cols>
    <col min="1" max="1" width="2.5703125" customWidth="1"/>
    <col min="2" max="2" width="11" customWidth="1"/>
    <col min="3" max="3" width="12.28515625" customWidth="1"/>
    <col min="4" max="4" width="12" customWidth="1"/>
    <col min="5" max="5" width="9.85546875" customWidth="1"/>
    <col min="6" max="6" width="5.42578125" customWidth="1"/>
    <col min="7" max="7" width="5.85546875" customWidth="1"/>
    <col min="8" max="8" width="1.7109375" customWidth="1"/>
    <col min="9" max="9" width="12.7109375" customWidth="1"/>
    <col min="10" max="10" width="14.28515625" customWidth="1"/>
    <col min="11" max="11" width="10.140625" customWidth="1"/>
    <col min="12" max="12" width="3.5703125" customWidth="1"/>
    <col min="13" max="13" width="11.7109375" customWidth="1"/>
    <col min="14" max="14" width="2.28515625" customWidth="1"/>
    <col min="15" max="15" width="9" customWidth="1"/>
    <col min="16" max="16" width="11.7109375" customWidth="1"/>
    <col min="17" max="17" width="12" customWidth="1"/>
    <col min="18" max="18" width="9.85546875" customWidth="1"/>
    <col min="19" max="19" width="23" customWidth="1"/>
    <col min="20" max="20" width="9.85546875" customWidth="1"/>
    <col min="24" max="24" width="5.85546875" customWidth="1"/>
  </cols>
  <sheetData>
    <row r="1" spans="1:27">
      <c r="A1" s="146"/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</row>
    <row r="2" spans="1:27">
      <c r="A2" s="146"/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</row>
    <row r="3" spans="1:27">
      <c r="A3" s="146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</row>
    <row r="4" spans="1:27" ht="12.75" customHeight="1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</row>
    <row r="5" spans="1:27" ht="15.75" customHeight="1">
      <c r="A5" s="10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04"/>
      <c r="T5" s="104"/>
    </row>
    <row r="6" spans="1:27" ht="18" customHeight="1">
      <c r="A6" s="12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7" ht="18" customHeight="1">
      <c r="A7" s="12"/>
      <c r="B7" s="10"/>
      <c r="C7" s="13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3"/>
      <c r="R7" s="10"/>
      <c r="S7" s="10"/>
      <c r="T7" s="10"/>
      <c r="U7" s="10"/>
    </row>
    <row r="8" spans="1:27" ht="18" customHeight="1">
      <c r="A8" s="12"/>
      <c r="B8" s="10"/>
      <c r="C8" s="105" t="s">
        <v>12</v>
      </c>
      <c r="D8" s="106"/>
      <c r="E8" s="107"/>
      <c r="F8" s="13"/>
      <c r="G8" s="13"/>
      <c r="H8" s="13"/>
      <c r="I8" s="108" t="s">
        <v>13</v>
      </c>
      <c r="J8" s="109"/>
      <c r="K8" s="109"/>
      <c r="L8" s="109"/>
      <c r="M8" s="109"/>
      <c r="N8" s="109"/>
      <c r="O8" s="109"/>
      <c r="P8" s="110"/>
      <c r="Q8" s="13"/>
      <c r="R8" s="108" t="s">
        <v>14</v>
      </c>
      <c r="S8" s="109"/>
      <c r="T8" s="109"/>
      <c r="U8" s="109"/>
      <c r="V8" s="109"/>
      <c r="W8" s="109"/>
      <c r="X8" s="110"/>
      <c r="Z8" s="108" t="s">
        <v>15</v>
      </c>
      <c r="AA8" s="110"/>
    </row>
    <row r="9" spans="1:27" ht="18" customHeight="1">
      <c r="A9" s="12"/>
      <c r="B9" s="10"/>
      <c r="C9" s="26" t="s">
        <v>16</v>
      </c>
      <c r="D9" s="67">
        <v>2.048</v>
      </c>
      <c r="E9" s="34" t="s">
        <v>17</v>
      </c>
      <c r="G9" s="32"/>
      <c r="I9" s="129" t="s">
        <v>18</v>
      </c>
      <c r="J9" s="69">
        <v>0.51200000000000001</v>
      </c>
      <c r="K9" s="70" t="s">
        <v>17</v>
      </c>
      <c r="L9" s="71" t="s">
        <v>81</v>
      </c>
      <c r="M9" s="78">
        <f>D9/D12</f>
        <v>2.048</v>
      </c>
      <c r="N9" s="70" t="s">
        <v>81</v>
      </c>
      <c r="O9" s="70">
        <v>20</v>
      </c>
      <c r="P9" s="79" t="s">
        <v>17</v>
      </c>
      <c r="Q9" s="13"/>
      <c r="R9" s="52"/>
      <c r="S9" s="53"/>
      <c r="T9" s="53"/>
      <c r="U9" s="53"/>
      <c r="V9" s="58"/>
      <c r="W9" s="58"/>
      <c r="X9" s="59"/>
      <c r="Z9" s="111" t="s">
        <v>20</v>
      </c>
      <c r="AA9" s="112"/>
    </row>
    <row r="10" spans="1:27" ht="18" customHeight="1">
      <c r="A10" s="12"/>
      <c r="B10" s="10"/>
      <c r="G10" s="32"/>
      <c r="H10" s="19"/>
      <c r="I10" s="130"/>
      <c r="J10" s="72">
        <v>80</v>
      </c>
      <c r="K10" s="73" t="s">
        <v>17</v>
      </c>
      <c r="L10" s="73" t="s">
        <v>81</v>
      </c>
      <c r="M10" s="80">
        <f>D9*D16*D13/D12</f>
        <v>98.304000000000002</v>
      </c>
      <c r="N10" s="73" t="s">
        <v>81</v>
      </c>
      <c r="O10" s="73">
        <v>110</v>
      </c>
      <c r="P10" s="81" t="s">
        <v>17</v>
      </c>
      <c r="Q10" s="13"/>
      <c r="R10" s="54"/>
      <c r="S10" s="55"/>
      <c r="T10" s="55"/>
      <c r="U10" s="55"/>
      <c r="V10" s="57"/>
      <c r="W10" s="57"/>
      <c r="X10" s="60"/>
      <c r="Z10" s="113" t="s">
        <v>21</v>
      </c>
      <c r="AA10" s="114"/>
    </row>
    <row r="11" spans="1:27" ht="18" customHeight="1">
      <c r="A11" s="19"/>
      <c r="B11" s="10"/>
      <c r="C11" s="105" t="s">
        <v>22</v>
      </c>
      <c r="D11" s="106"/>
      <c r="E11" s="107"/>
      <c r="G11" s="32"/>
      <c r="H11" s="19"/>
      <c r="I11" s="131"/>
      <c r="J11" s="74">
        <v>4</v>
      </c>
      <c r="K11" s="74"/>
      <c r="L11" s="74" t="s">
        <v>81</v>
      </c>
      <c r="M11" s="82">
        <f>D14</f>
        <v>48</v>
      </c>
      <c r="N11" s="74" t="s">
        <v>81</v>
      </c>
      <c r="O11" s="74">
        <v>55</v>
      </c>
      <c r="P11" s="83"/>
      <c r="Q11" s="13"/>
      <c r="R11" s="54"/>
      <c r="S11" s="55"/>
      <c r="T11" s="55"/>
      <c r="U11" s="55"/>
      <c r="V11" s="57"/>
      <c r="W11" s="57"/>
      <c r="X11" s="60"/>
    </row>
    <row r="12" spans="1:27" ht="18" customHeight="1">
      <c r="A12" s="19"/>
      <c r="B12" s="10"/>
      <c r="C12" s="20" t="s">
        <v>23</v>
      </c>
      <c r="D12" s="115">
        <v>1</v>
      </c>
      <c r="E12" s="116"/>
      <c r="G12" s="32"/>
      <c r="H12" s="19"/>
      <c r="I12" s="38"/>
      <c r="J12" s="39"/>
      <c r="K12" s="39"/>
      <c r="L12" s="39"/>
      <c r="M12" s="49"/>
      <c r="N12" s="39"/>
      <c r="O12" s="39"/>
      <c r="P12" s="50"/>
      <c r="Q12" s="13"/>
      <c r="R12" s="54"/>
      <c r="S12" s="55"/>
      <c r="T12" s="55"/>
      <c r="U12" s="55"/>
      <c r="V12" s="57"/>
      <c r="W12" s="57"/>
      <c r="X12" s="60"/>
    </row>
    <row r="13" spans="1:27">
      <c r="A13" s="19"/>
      <c r="B13" s="10"/>
      <c r="C13" s="21" t="s">
        <v>24</v>
      </c>
      <c r="D13" s="117">
        <v>1</v>
      </c>
      <c r="E13" s="118"/>
      <c r="G13" s="32"/>
      <c r="H13" s="19"/>
      <c r="I13" s="129" t="s">
        <v>25</v>
      </c>
      <c r="J13" s="69">
        <v>10</v>
      </c>
      <c r="K13" s="70" t="s">
        <v>17</v>
      </c>
      <c r="L13" s="70" t="s">
        <v>81</v>
      </c>
      <c r="M13" s="78">
        <f>D9/D12</f>
        <v>2.048</v>
      </c>
      <c r="N13" s="70" t="s">
        <v>81</v>
      </c>
      <c r="O13" s="70">
        <v>20</v>
      </c>
      <c r="P13" s="79" t="s">
        <v>17</v>
      </c>
      <c r="Q13" s="13"/>
      <c r="R13" s="54"/>
      <c r="S13" s="55"/>
      <c r="T13" s="55"/>
      <c r="U13" s="55"/>
      <c r="V13" s="57"/>
      <c r="W13" s="57"/>
      <c r="X13" s="60"/>
    </row>
    <row r="14" spans="1:27">
      <c r="A14" s="19"/>
      <c r="B14" s="10"/>
      <c r="C14" s="21" t="s">
        <v>26</v>
      </c>
      <c r="D14" s="117">
        <v>48</v>
      </c>
      <c r="E14" s="118"/>
      <c r="G14" s="32"/>
      <c r="H14" s="19"/>
      <c r="I14" s="130"/>
      <c r="J14" s="72">
        <v>80</v>
      </c>
      <c r="K14" s="73" t="s">
        <v>17</v>
      </c>
      <c r="L14" s="73" t="s">
        <v>81</v>
      </c>
      <c r="M14" s="80">
        <f>D9*D16*D13/D12</f>
        <v>98.304000000000002</v>
      </c>
      <c r="N14" s="73" t="s">
        <v>81</v>
      </c>
      <c r="O14" s="73">
        <v>110</v>
      </c>
      <c r="P14" s="81" t="s">
        <v>17</v>
      </c>
      <c r="Q14" s="13"/>
      <c r="R14" s="54"/>
      <c r="S14" s="55"/>
      <c r="T14" s="55"/>
      <c r="U14" s="55"/>
      <c r="V14" s="57"/>
      <c r="W14" s="57"/>
      <c r="X14" s="60"/>
    </row>
    <row r="15" spans="1:27" ht="18" customHeight="1">
      <c r="A15" s="19"/>
      <c r="B15" s="10"/>
      <c r="C15" s="21" t="s">
        <v>27</v>
      </c>
      <c r="D15" s="117">
        <v>0</v>
      </c>
      <c r="E15" s="118"/>
      <c r="F15" s="32"/>
      <c r="G15" s="32"/>
      <c r="H15" s="19"/>
      <c r="I15" s="130"/>
      <c r="J15" s="136">
        <v>4</v>
      </c>
      <c r="K15" s="137"/>
      <c r="L15" s="73" t="s">
        <v>81</v>
      </c>
      <c r="M15" s="80">
        <f>D14</f>
        <v>48</v>
      </c>
      <c r="N15" s="73" t="s">
        <v>81</v>
      </c>
      <c r="O15" s="73">
        <v>11</v>
      </c>
      <c r="P15" s="81"/>
      <c r="Q15" s="13"/>
      <c r="R15" s="54"/>
      <c r="S15" s="55"/>
      <c r="T15" s="55"/>
      <c r="U15" s="55"/>
      <c r="V15" s="57"/>
      <c r="W15" s="57"/>
      <c r="X15" s="60"/>
    </row>
    <row r="16" spans="1:27" ht="18" customHeight="1">
      <c r="A16" s="19"/>
      <c r="B16" s="10"/>
      <c r="C16" s="22" t="s">
        <v>28</v>
      </c>
      <c r="D16" s="119">
        <f>D14+D15/10000</f>
        <v>48</v>
      </c>
      <c r="E16" s="120"/>
      <c r="G16" s="32"/>
      <c r="H16" s="19"/>
      <c r="I16" s="131"/>
      <c r="J16" s="138" t="s">
        <v>24</v>
      </c>
      <c r="K16" s="139"/>
      <c r="L16" s="77" t="s">
        <v>29</v>
      </c>
      <c r="M16" s="84">
        <f>D13</f>
        <v>1</v>
      </c>
      <c r="N16" s="74"/>
      <c r="O16" s="74"/>
      <c r="P16" s="83"/>
      <c r="Q16" s="13"/>
      <c r="R16" s="54"/>
      <c r="S16" s="55"/>
      <c r="T16" s="55"/>
      <c r="U16" s="55"/>
      <c r="V16" s="57"/>
      <c r="W16" s="57"/>
      <c r="X16" s="60"/>
    </row>
    <row r="17" spans="1:24" ht="18" customHeight="1">
      <c r="A17" s="19"/>
      <c r="B17" s="10"/>
      <c r="C17" s="140" t="s">
        <v>30</v>
      </c>
      <c r="D17" s="140"/>
      <c r="E17" s="140"/>
      <c r="F17" s="33"/>
      <c r="G17" s="33"/>
      <c r="H17" s="19"/>
      <c r="I17" s="141" t="s">
        <v>31</v>
      </c>
      <c r="J17" s="141"/>
      <c r="K17" s="141"/>
      <c r="L17" s="141"/>
      <c r="M17" s="141"/>
      <c r="N17" s="141"/>
      <c r="O17" s="141"/>
      <c r="P17" s="141"/>
      <c r="Q17" s="13"/>
      <c r="R17" s="54"/>
      <c r="S17" s="55"/>
      <c r="T17" s="55"/>
      <c r="U17" s="55"/>
      <c r="V17" s="57"/>
      <c r="W17" s="57"/>
      <c r="X17" s="60"/>
    </row>
    <row r="18" spans="1:24" ht="18" customHeight="1">
      <c r="A18" s="19"/>
      <c r="B18" s="10"/>
      <c r="F18" s="19"/>
      <c r="G18" s="19"/>
      <c r="H18" s="19"/>
      <c r="Q18" s="10"/>
      <c r="R18" s="54"/>
      <c r="S18" s="55"/>
      <c r="T18" s="55"/>
      <c r="U18" s="55"/>
      <c r="V18" s="57"/>
      <c r="W18" s="57"/>
      <c r="X18" s="60"/>
    </row>
    <row r="19" spans="1:24" ht="18" customHeight="1">
      <c r="A19" s="19"/>
      <c r="B19" s="10"/>
      <c r="C19" s="105" t="s">
        <v>51</v>
      </c>
      <c r="D19" s="142"/>
      <c r="E19" s="143"/>
      <c r="F19" s="19"/>
      <c r="G19" s="19"/>
      <c r="H19" s="19"/>
      <c r="I19" s="40" t="s">
        <v>33</v>
      </c>
      <c r="J19" s="108" t="s">
        <v>34</v>
      </c>
      <c r="K19" s="109"/>
      <c r="L19" s="109"/>
      <c r="M19" s="109"/>
      <c r="N19" s="109"/>
      <c r="O19" s="109"/>
      <c r="P19" s="110"/>
      <c r="R19" s="56"/>
      <c r="S19" s="55"/>
      <c r="T19" s="55"/>
      <c r="U19" s="55"/>
      <c r="V19" s="57"/>
      <c r="W19" s="57"/>
      <c r="X19" s="60"/>
    </row>
    <row r="20" spans="1:24" ht="18" customHeight="1">
      <c r="A20" s="19"/>
      <c r="B20" s="10"/>
      <c r="C20" s="17" t="s">
        <v>52</v>
      </c>
      <c r="D20" s="68">
        <f>(D9*D13*D16)/D12</f>
        <v>98.304000000000002</v>
      </c>
      <c r="E20" s="34" t="s">
        <v>17</v>
      </c>
      <c r="F20" s="14"/>
      <c r="G20" s="14"/>
      <c r="H20" s="14"/>
      <c r="I20" s="26" t="s">
        <v>23</v>
      </c>
      <c r="J20" s="41" t="s">
        <v>53</v>
      </c>
      <c r="K20" s="42"/>
      <c r="L20" s="42"/>
      <c r="M20" s="42"/>
      <c r="N20" s="42"/>
      <c r="O20" s="42"/>
      <c r="P20" s="51"/>
      <c r="R20" s="56"/>
      <c r="S20" s="55"/>
      <c r="T20" s="55"/>
      <c r="U20" s="55"/>
      <c r="V20" s="57"/>
      <c r="W20" s="57"/>
      <c r="X20" s="60"/>
    </row>
    <row r="21" spans="1:24">
      <c r="A21" s="19"/>
      <c r="B21" s="10"/>
      <c r="F21" s="19"/>
      <c r="G21" s="19"/>
      <c r="H21" s="19"/>
      <c r="I21" s="26" t="s">
        <v>24</v>
      </c>
      <c r="J21" s="41" t="s">
        <v>54</v>
      </c>
      <c r="K21" s="42"/>
      <c r="L21" s="42"/>
      <c r="M21" s="42"/>
      <c r="N21" s="42"/>
      <c r="O21" s="42"/>
      <c r="P21" s="51"/>
      <c r="R21" s="56"/>
      <c r="S21" s="55"/>
      <c r="T21" s="55"/>
      <c r="U21" s="55"/>
      <c r="V21" s="57"/>
      <c r="W21" s="57"/>
      <c r="X21" s="60"/>
    </row>
    <row r="22" spans="1:24" ht="18" customHeight="1">
      <c r="A22" s="19"/>
      <c r="B22" s="10"/>
      <c r="C22" s="105" t="s">
        <v>55</v>
      </c>
      <c r="D22" s="106"/>
      <c r="E22" s="107"/>
      <c r="F22" s="19"/>
      <c r="G22" s="19"/>
      <c r="H22" s="19"/>
      <c r="I22" s="43" t="s">
        <v>26</v>
      </c>
      <c r="J22" s="41" t="s">
        <v>56</v>
      </c>
      <c r="K22" s="42"/>
      <c r="L22" s="42"/>
      <c r="M22" s="42"/>
      <c r="N22" s="42"/>
      <c r="O22" s="42"/>
      <c r="P22" s="51"/>
      <c r="R22" s="56"/>
      <c r="S22" s="55"/>
      <c r="T22" s="55"/>
      <c r="U22" s="55"/>
      <c r="V22" s="57"/>
      <c r="W22" s="57"/>
      <c r="X22" s="60"/>
    </row>
    <row r="23" spans="1:24" ht="18" customHeight="1">
      <c r="A23" s="19"/>
      <c r="B23" s="10"/>
      <c r="C23" s="21" t="s">
        <v>61</v>
      </c>
      <c r="D23" s="117">
        <v>8</v>
      </c>
      <c r="E23" s="118"/>
      <c r="F23" s="19"/>
      <c r="G23" s="19"/>
      <c r="H23" s="19"/>
      <c r="I23" s="132" t="s">
        <v>27</v>
      </c>
      <c r="J23" s="41" t="s">
        <v>58</v>
      </c>
      <c r="K23" s="42"/>
      <c r="L23" s="42"/>
      <c r="M23" s="42"/>
      <c r="N23" s="42"/>
      <c r="O23" s="42"/>
      <c r="P23" s="51"/>
      <c r="R23" s="56"/>
      <c r="S23" s="55"/>
      <c r="T23" s="55"/>
      <c r="U23" s="55"/>
      <c r="V23" s="57"/>
      <c r="W23" s="57"/>
      <c r="X23" s="60"/>
    </row>
    <row r="24" spans="1:24">
      <c r="A24" s="19"/>
      <c r="B24" s="10"/>
      <c r="C24" s="21" t="s">
        <v>62</v>
      </c>
      <c r="D24" s="117">
        <v>2</v>
      </c>
      <c r="E24" s="118"/>
      <c r="F24" s="19"/>
      <c r="G24" s="19"/>
      <c r="H24" s="19"/>
      <c r="I24" s="133"/>
      <c r="J24" s="41" t="s">
        <v>60</v>
      </c>
      <c r="K24" s="42"/>
      <c r="L24" s="42"/>
      <c r="M24" s="42"/>
      <c r="N24" s="42"/>
      <c r="O24" s="42"/>
      <c r="P24" s="51"/>
      <c r="R24" s="56"/>
      <c r="S24" s="55"/>
      <c r="T24" s="55"/>
      <c r="U24" s="55"/>
      <c r="V24" s="57"/>
      <c r="W24" s="57"/>
      <c r="X24" s="60"/>
    </row>
    <row r="25" spans="1:24">
      <c r="A25" s="19"/>
      <c r="B25" s="10"/>
      <c r="C25" s="21" t="s">
        <v>66</v>
      </c>
      <c r="D25" s="117">
        <v>128</v>
      </c>
      <c r="E25" s="118"/>
      <c r="F25" s="19"/>
      <c r="G25" s="19"/>
      <c r="H25" s="19"/>
      <c r="I25" s="19"/>
      <c r="J25" s="19"/>
      <c r="R25" s="56"/>
      <c r="S25" s="55"/>
      <c r="T25" s="55"/>
      <c r="U25" s="55"/>
      <c r="V25" s="57"/>
      <c r="W25" s="57"/>
      <c r="X25" s="60"/>
    </row>
    <row r="26" spans="1:24" ht="15.75">
      <c r="A26" s="10"/>
      <c r="B26" s="10"/>
      <c r="F26" s="10"/>
      <c r="G26" s="10"/>
      <c r="H26" s="10"/>
      <c r="I26" s="40" t="s">
        <v>63</v>
      </c>
      <c r="J26" s="108" t="s">
        <v>34</v>
      </c>
      <c r="K26" s="109"/>
      <c r="L26" s="109"/>
      <c r="M26" s="109"/>
      <c r="N26" s="109"/>
      <c r="O26" s="109"/>
      <c r="P26" s="110"/>
      <c r="R26" s="56"/>
      <c r="S26" s="55"/>
      <c r="T26" s="55"/>
      <c r="U26" s="55"/>
      <c r="V26" s="57"/>
      <c r="W26" s="57"/>
      <c r="X26" s="60"/>
    </row>
    <row r="27" spans="1:24" ht="15.75">
      <c r="A27" s="10"/>
      <c r="B27" s="10"/>
      <c r="C27" s="105" t="s">
        <v>69</v>
      </c>
      <c r="D27" s="106"/>
      <c r="E27" s="107"/>
      <c r="G27" s="10"/>
      <c r="H27" s="10"/>
      <c r="I27" s="26" t="s">
        <v>61</v>
      </c>
      <c r="J27" s="41" t="s">
        <v>70</v>
      </c>
      <c r="K27" s="42"/>
      <c r="L27" s="42"/>
      <c r="M27" s="42"/>
      <c r="N27" s="42"/>
      <c r="O27" s="42"/>
      <c r="P27" s="51"/>
      <c r="R27" s="56"/>
      <c r="S27" s="55"/>
      <c r="T27" s="55"/>
      <c r="U27" s="55"/>
      <c r="V27" s="57"/>
      <c r="W27" s="57"/>
      <c r="X27" s="60"/>
    </row>
    <row r="28" spans="1:24" ht="15.75">
      <c r="A28" s="25"/>
      <c r="B28" s="10"/>
      <c r="C28" s="26" t="s">
        <v>73</v>
      </c>
      <c r="D28" s="27">
        <f>D20*10^6/(D23*D24*D25)/1000</f>
        <v>48</v>
      </c>
      <c r="E28" s="34" t="s">
        <v>36</v>
      </c>
      <c r="F28" s="10"/>
      <c r="G28" s="10"/>
      <c r="H28" s="10"/>
      <c r="I28" s="43" t="s">
        <v>62</v>
      </c>
      <c r="J28" s="41" t="s">
        <v>72</v>
      </c>
      <c r="K28" s="42"/>
      <c r="L28" s="42"/>
      <c r="M28" s="42"/>
      <c r="N28" s="42"/>
      <c r="O28" s="42"/>
      <c r="P28" s="51"/>
      <c r="Q28" s="10"/>
      <c r="R28" s="54"/>
      <c r="S28" s="55"/>
      <c r="T28" s="55"/>
      <c r="U28" s="55"/>
      <c r="V28" s="57"/>
      <c r="W28" s="57"/>
      <c r="X28" s="60"/>
    </row>
    <row r="29" spans="1:24" ht="15" customHeight="1">
      <c r="A29" s="10"/>
      <c r="B29" s="10"/>
      <c r="F29" s="10"/>
      <c r="G29" s="10"/>
      <c r="H29" s="10"/>
      <c r="I29" s="26" t="s">
        <v>66</v>
      </c>
      <c r="J29" s="41" t="s">
        <v>74</v>
      </c>
      <c r="K29" s="42"/>
      <c r="L29" s="42"/>
      <c r="M29" s="42"/>
      <c r="N29" s="42"/>
      <c r="O29" s="42"/>
      <c r="P29" s="51"/>
      <c r="Q29" s="10"/>
      <c r="R29" s="54"/>
      <c r="S29" s="55"/>
      <c r="T29" s="55"/>
      <c r="U29" s="55"/>
      <c r="V29" s="57"/>
      <c r="W29" s="57"/>
      <c r="X29" s="60"/>
    </row>
    <row r="30" spans="1:24" ht="15" customHeight="1">
      <c r="A30" s="10"/>
      <c r="B30" s="10"/>
      <c r="C30" s="105" t="s">
        <v>82</v>
      </c>
      <c r="D30" s="106"/>
      <c r="E30" s="107"/>
      <c r="F30" s="10"/>
      <c r="G30" s="10"/>
      <c r="H30" s="10"/>
      <c r="Q30" s="10"/>
      <c r="R30" s="56"/>
      <c r="S30" s="57"/>
      <c r="T30" s="57"/>
      <c r="U30" s="57"/>
      <c r="V30" s="57"/>
      <c r="W30" s="57"/>
      <c r="X30" s="60"/>
    </row>
    <row r="31" spans="1:24" ht="15" customHeight="1">
      <c r="A31" s="10"/>
      <c r="B31" s="10"/>
      <c r="C31" s="26" t="s">
        <v>77</v>
      </c>
      <c r="D31" s="29">
        <f>D20*10^6/(D23*D24)/1000000</f>
        <v>6.1440000000000001</v>
      </c>
      <c r="E31" s="34" t="s">
        <v>17</v>
      </c>
      <c r="F31" s="10"/>
      <c r="G31" s="10"/>
      <c r="H31" s="10"/>
      <c r="R31" s="56"/>
      <c r="S31" s="57"/>
      <c r="T31" s="57"/>
      <c r="U31" s="57"/>
      <c r="V31" s="57"/>
      <c r="W31" s="57"/>
      <c r="X31" s="60"/>
    </row>
    <row r="32" spans="1:24" ht="15" customHeight="1">
      <c r="A32" s="10"/>
      <c r="B32" s="10"/>
      <c r="C32" s="149" t="s">
        <v>83</v>
      </c>
      <c r="D32" s="149"/>
      <c r="E32" s="149"/>
      <c r="F32" s="10"/>
      <c r="G32" s="10"/>
      <c r="H32" s="10"/>
      <c r="R32" s="56"/>
      <c r="S32" s="57"/>
      <c r="T32" s="57"/>
      <c r="U32" s="57"/>
      <c r="V32" s="57"/>
      <c r="W32" s="57"/>
      <c r="X32" s="60"/>
    </row>
    <row r="33" spans="1:24" ht="15.75" customHeight="1">
      <c r="A33" s="25"/>
      <c r="B33" s="10"/>
      <c r="F33" s="10"/>
      <c r="G33" s="10"/>
      <c r="H33" s="10"/>
      <c r="R33" s="56"/>
      <c r="S33" s="57"/>
      <c r="T33" s="57"/>
      <c r="U33" s="57"/>
      <c r="V33" s="57"/>
      <c r="W33" s="57"/>
      <c r="X33" s="60"/>
    </row>
    <row r="34" spans="1:24" ht="15.75" hidden="1" customHeight="1">
      <c r="A34" s="25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54"/>
      <c r="S34" s="55"/>
      <c r="T34" s="55"/>
      <c r="U34" s="55"/>
      <c r="V34" s="57"/>
      <c r="W34" s="57"/>
      <c r="X34" s="60"/>
    </row>
    <row r="35" spans="1:24" ht="15.75" hidden="1" customHeight="1">
      <c r="A35" s="25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54"/>
      <c r="S35" s="55"/>
      <c r="T35" s="55"/>
      <c r="U35" s="55"/>
      <c r="V35" s="57"/>
      <c r="W35" s="57"/>
      <c r="X35" s="60"/>
    </row>
    <row r="36" spans="1:24" ht="15" hidden="1" customHeight="1">
      <c r="A36" s="25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54"/>
      <c r="S36" s="55"/>
      <c r="T36" s="55"/>
      <c r="U36" s="55"/>
      <c r="V36" s="57"/>
      <c r="W36" s="57"/>
      <c r="X36" s="60"/>
    </row>
    <row r="37" spans="1:24" ht="18.75" hidden="1" customHeight="1">
      <c r="A37" s="25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54"/>
      <c r="S37" s="55"/>
      <c r="T37" s="55"/>
      <c r="U37" s="55"/>
      <c r="V37" s="57"/>
      <c r="W37" s="57"/>
      <c r="X37" s="60"/>
    </row>
    <row r="38" spans="1:24" ht="18.75" hidden="1" customHeight="1">
      <c r="A38" s="25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54"/>
      <c r="S38" s="55"/>
      <c r="T38" s="55"/>
      <c r="U38" s="55"/>
      <c r="V38" s="57"/>
      <c r="W38" s="57"/>
      <c r="X38" s="60"/>
    </row>
    <row r="39" spans="1:24" ht="15" hidden="1" customHeight="1">
      <c r="A39" s="25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54"/>
      <c r="S39" s="55"/>
      <c r="T39" s="55"/>
      <c r="U39" s="55"/>
      <c r="V39" s="57"/>
      <c r="W39" s="57"/>
      <c r="X39" s="60"/>
    </row>
    <row r="40" spans="1:24" ht="15" hidden="1" customHeight="1">
      <c r="A40" s="25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54"/>
      <c r="S40" s="55"/>
      <c r="T40" s="55"/>
      <c r="U40" s="55"/>
      <c r="V40" s="57"/>
      <c r="W40" s="57"/>
      <c r="X40" s="60"/>
    </row>
    <row r="41" spans="1:24" ht="18.75" hidden="1" customHeight="1">
      <c r="A41" s="25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54"/>
      <c r="S41" s="55"/>
      <c r="T41" s="55"/>
      <c r="U41" s="55"/>
      <c r="V41" s="57"/>
      <c r="W41" s="57"/>
      <c r="X41" s="60"/>
    </row>
    <row r="42" spans="1:24" ht="18.75" hidden="1" customHeight="1">
      <c r="A42" s="25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54"/>
      <c r="S42" s="55"/>
      <c r="T42" s="55"/>
      <c r="U42" s="55"/>
      <c r="V42" s="57"/>
      <c r="W42" s="57"/>
      <c r="X42" s="60"/>
    </row>
    <row r="43" spans="1:24" ht="15" hidden="1" customHeight="1">
      <c r="A43" s="25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54"/>
      <c r="S43" s="55"/>
      <c r="T43" s="55"/>
      <c r="U43" s="55"/>
      <c r="V43" s="57"/>
      <c r="W43" s="57"/>
      <c r="X43" s="60"/>
    </row>
    <row r="44" spans="1:24" ht="15" hidden="1" customHeight="1">
      <c r="A44" s="25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54"/>
      <c r="S44" s="55"/>
      <c r="T44" s="55"/>
      <c r="U44" s="55"/>
      <c r="V44" s="57"/>
      <c r="W44" s="57"/>
      <c r="X44" s="60"/>
    </row>
    <row r="45" spans="1:24" ht="18.75" hidden="1" customHeight="1">
      <c r="A45" s="25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54"/>
      <c r="S45" s="55"/>
      <c r="T45" s="55"/>
      <c r="U45" s="55"/>
      <c r="V45" s="57"/>
      <c r="W45" s="57"/>
      <c r="X45" s="60"/>
    </row>
    <row r="46" spans="1:24" ht="18.75" hidden="1" customHeight="1">
      <c r="A46" s="25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54"/>
      <c r="S46" s="55"/>
      <c r="T46" s="55"/>
      <c r="U46" s="55"/>
      <c r="V46" s="57"/>
      <c r="W46" s="57"/>
      <c r="X46" s="60"/>
    </row>
    <row r="47" spans="1:24" ht="14.25" hidden="1" customHeight="1">
      <c r="A47" s="25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54"/>
      <c r="S47" s="55"/>
      <c r="T47" s="55"/>
      <c r="U47" s="55"/>
      <c r="V47" s="57"/>
      <c r="W47" s="57"/>
      <c r="X47" s="60"/>
    </row>
    <row r="48" spans="1:24" ht="15" hidden="1" customHeight="1">
      <c r="A48" s="25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54"/>
      <c r="S48" s="55"/>
      <c r="T48" s="55"/>
      <c r="U48" s="55"/>
      <c r="V48" s="57"/>
      <c r="W48" s="57"/>
      <c r="X48" s="60"/>
    </row>
    <row r="49" spans="1:24" ht="18.75" hidden="1" customHeight="1">
      <c r="A49" s="25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54"/>
      <c r="S49" s="55"/>
      <c r="T49" s="55"/>
      <c r="U49" s="55"/>
      <c r="V49" s="57"/>
      <c r="W49" s="57"/>
      <c r="X49" s="60"/>
    </row>
    <row r="50" spans="1:24" ht="18.75" hidden="1" customHeight="1">
      <c r="A50" s="25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54"/>
      <c r="S50" s="55"/>
      <c r="T50" s="55"/>
      <c r="U50" s="55"/>
      <c r="V50" s="57"/>
      <c r="W50" s="57"/>
      <c r="X50" s="60"/>
    </row>
    <row r="51" spans="1:24" ht="15" hidden="1" customHeight="1">
      <c r="A51" s="25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54"/>
      <c r="S51" s="55"/>
      <c r="T51" s="55"/>
      <c r="U51" s="55"/>
      <c r="V51" s="57"/>
      <c r="W51" s="57"/>
      <c r="X51" s="60"/>
    </row>
    <row r="52" spans="1:24" ht="18.75" hidden="1" customHeight="1">
      <c r="A52" s="25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54"/>
      <c r="S52" s="55"/>
      <c r="T52" s="55"/>
      <c r="U52" s="55"/>
      <c r="V52" s="57"/>
      <c r="W52" s="57"/>
      <c r="X52" s="60"/>
    </row>
    <row r="53" spans="1:24" ht="14.25" hidden="1" customHeight="1">
      <c r="A53" s="25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54"/>
      <c r="S53" s="55"/>
      <c r="T53" s="55"/>
      <c r="U53" s="55"/>
      <c r="V53" s="57"/>
      <c r="W53" s="57"/>
      <c r="X53" s="60"/>
    </row>
    <row r="54" spans="1:24" ht="15" hidden="1" customHeight="1">
      <c r="A54" s="25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54"/>
      <c r="S54" s="55"/>
      <c r="T54" s="55"/>
      <c r="U54" s="55"/>
      <c r="V54" s="57"/>
      <c r="W54" s="57"/>
      <c r="X54" s="60"/>
    </row>
    <row r="55" spans="1:24" ht="15" hidden="1" customHeight="1">
      <c r="A55" s="25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54"/>
      <c r="S55" s="55"/>
      <c r="T55" s="55"/>
      <c r="U55" s="55"/>
      <c r="V55" s="57"/>
      <c r="W55" s="57"/>
      <c r="X55" s="60"/>
    </row>
    <row r="56" spans="1:24" ht="18.75" hidden="1" customHeight="1">
      <c r="A56" s="25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54"/>
      <c r="S56" s="55"/>
      <c r="T56" s="55"/>
      <c r="U56" s="55"/>
      <c r="V56" s="57"/>
      <c r="W56" s="57"/>
      <c r="X56" s="60"/>
    </row>
    <row r="57" spans="1:24" ht="18.75" hidden="1" customHeight="1">
      <c r="A57" s="25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54"/>
      <c r="S57" s="55"/>
      <c r="T57" s="55"/>
      <c r="U57" s="55"/>
      <c r="V57" s="57"/>
      <c r="W57" s="57"/>
      <c r="X57" s="60"/>
    </row>
    <row r="58" spans="1:24" ht="18.75" hidden="1" customHeight="1">
      <c r="A58" s="25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54"/>
      <c r="S58" s="55"/>
      <c r="T58" s="55"/>
      <c r="U58" s="55"/>
      <c r="V58" s="57"/>
      <c r="W58" s="57"/>
      <c r="X58" s="60"/>
    </row>
    <row r="59" spans="1:24" ht="15.75" hidden="1" customHeight="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54"/>
      <c r="S59" s="55"/>
      <c r="T59" s="55"/>
      <c r="U59" s="55"/>
      <c r="V59" s="57"/>
      <c r="W59" s="57"/>
      <c r="X59" s="60"/>
    </row>
    <row r="60" spans="1:24" ht="15" hidden="1" customHeight="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54"/>
      <c r="S60" s="55"/>
      <c r="T60" s="55"/>
      <c r="U60" s="55"/>
      <c r="V60" s="57"/>
      <c r="W60" s="57"/>
      <c r="X60" s="60"/>
    </row>
    <row r="61" spans="1:24" ht="18.75" hidden="1" customHeight="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54"/>
      <c r="S61" s="55"/>
      <c r="T61" s="55"/>
      <c r="U61" s="55"/>
      <c r="V61" s="57"/>
      <c r="W61" s="57"/>
      <c r="X61" s="60"/>
    </row>
    <row r="62" spans="1:24" ht="15" hidden="1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54"/>
      <c r="S62" s="55"/>
      <c r="T62" s="55"/>
      <c r="U62" s="55"/>
      <c r="V62" s="57"/>
      <c r="W62" s="57"/>
      <c r="X62" s="60"/>
    </row>
    <row r="63" spans="1:24" ht="15" hidden="1" customHeight="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54"/>
      <c r="S63" s="55"/>
      <c r="T63" s="55"/>
      <c r="U63" s="55"/>
      <c r="V63" s="57"/>
      <c r="W63" s="57"/>
      <c r="X63" s="60"/>
    </row>
    <row r="64" spans="1:24" ht="15" hidden="1" customHeight="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54"/>
      <c r="S64" s="55"/>
      <c r="T64" s="55"/>
      <c r="U64" s="55"/>
      <c r="V64" s="57"/>
      <c r="W64" s="57"/>
      <c r="X64" s="60"/>
    </row>
    <row r="65" spans="1:24" ht="15" hidden="1" customHeight="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54"/>
      <c r="S65" s="55"/>
      <c r="T65" s="55"/>
      <c r="U65" s="55"/>
      <c r="V65" s="57"/>
      <c r="W65" s="57"/>
      <c r="X65" s="60"/>
    </row>
    <row r="66" spans="1:24" ht="15" hidden="1" customHeight="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54"/>
      <c r="S66" s="55"/>
      <c r="T66" s="55"/>
      <c r="U66" s="55"/>
      <c r="V66" s="57"/>
      <c r="W66" s="57"/>
      <c r="X66" s="60"/>
    </row>
    <row r="67" spans="1:24" ht="15" hidden="1" customHeight="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54"/>
      <c r="S67" s="55"/>
      <c r="T67" s="55"/>
      <c r="U67" s="55"/>
      <c r="V67" s="57"/>
      <c r="W67" s="57"/>
      <c r="X67" s="60"/>
    </row>
    <row r="68" spans="1:24" ht="18.75" hidden="1" customHeight="1">
      <c r="A68" s="25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54"/>
      <c r="S68" s="55"/>
      <c r="T68" s="55"/>
      <c r="U68" s="55"/>
      <c r="V68" s="57"/>
      <c r="W68" s="57"/>
      <c r="X68" s="60"/>
    </row>
    <row r="69" spans="1:24" ht="18.75" hidden="1" customHeight="1">
      <c r="A69" s="25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54"/>
      <c r="S69" s="55"/>
      <c r="T69" s="55"/>
      <c r="U69" s="55"/>
      <c r="V69" s="57"/>
      <c r="W69" s="57"/>
      <c r="X69" s="60"/>
    </row>
    <row r="70" spans="1:24" ht="18.75" hidden="1" customHeight="1">
      <c r="A70" s="25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54"/>
      <c r="S70" s="55"/>
      <c r="T70" s="55"/>
      <c r="U70" s="55"/>
      <c r="V70" s="57"/>
      <c r="W70" s="57"/>
      <c r="X70" s="60"/>
    </row>
    <row r="71" spans="1:24" ht="18.75" hidden="1" customHeight="1">
      <c r="A71" s="25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54"/>
      <c r="S71" s="55"/>
      <c r="T71" s="55"/>
      <c r="U71" s="55"/>
      <c r="V71" s="57"/>
      <c r="W71" s="57"/>
      <c r="X71" s="60"/>
    </row>
    <row r="72" spans="1:24" ht="18.75" hidden="1" customHeight="1">
      <c r="A72" s="25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54"/>
      <c r="S72" s="55"/>
      <c r="T72" s="55"/>
      <c r="U72" s="55"/>
      <c r="V72" s="57"/>
      <c r="W72" s="57"/>
      <c r="X72" s="60"/>
    </row>
    <row r="73" spans="1:24" ht="19.5" hidden="1" customHeight="1">
      <c r="A73" s="25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54"/>
      <c r="S73" s="55"/>
      <c r="T73" s="55"/>
      <c r="U73" s="55"/>
      <c r="V73" s="57"/>
      <c r="W73" s="57"/>
      <c r="X73" s="60"/>
    </row>
    <row r="74" spans="1:24" ht="14.25" hidden="1" customHeight="1">
      <c r="A74" s="25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54"/>
      <c r="S74" s="55"/>
      <c r="T74" s="55"/>
      <c r="U74" s="55"/>
      <c r="V74" s="57"/>
      <c r="W74" s="57"/>
      <c r="X74" s="60"/>
    </row>
    <row r="75" spans="1:24" ht="15" hidden="1" customHeight="1">
      <c r="A75" s="25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54"/>
      <c r="S75" s="55"/>
      <c r="T75" s="55"/>
      <c r="U75" s="55"/>
      <c r="V75" s="57"/>
      <c r="W75" s="57"/>
      <c r="X75" s="60"/>
    </row>
    <row r="76" spans="1:24" ht="18.75" hidden="1" customHeight="1">
      <c r="A76" s="25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54"/>
      <c r="S76" s="55"/>
      <c r="T76" s="55"/>
      <c r="U76" s="55"/>
      <c r="V76" s="57"/>
      <c r="W76" s="57"/>
      <c r="X76" s="60"/>
    </row>
    <row r="77" spans="1:24" ht="18.75" hidden="1" customHeight="1">
      <c r="A77" s="25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54"/>
      <c r="S77" s="55"/>
      <c r="T77" s="55"/>
      <c r="U77" s="55"/>
      <c r="V77" s="57"/>
      <c r="W77" s="57"/>
      <c r="X77" s="60"/>
    </row>
    <row r="78" spans="1:24" ht="14.25" hidden="1" customHeight="1">
      <c r="A78" s="25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54"/>
      <c r="S78" s="55"/>
      <c r="T78" s="55"/>
      <c r="U78" s="55"/>
      <c r="V78" s="57"/>
      <c r="W78" s="57"/>
      <c r="X78" s="60"/>
    </row>
    <row r="79" spans="1:24" ht="14.25" hidden="1" customHeight="1">
      <c r="A79" s="25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54"/>
      <c r="S79" s="55"/>
      <c r="T79" s="55"/>
      <c r="U79" s="55"/>
      <c r="V79" s="57"/>
      <c r="W79" s="57"/>
      <c r="X79" s="60"/>
    </row>
    <row r="80" spans="1:24" ht="14.25" hidden="1" customHeight="1">
      <c r="A80" s="25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54"/>
      <c r="S80" s="55"/>
      <c r="T80" s="55"/>
      <c r="U80" s="55"/>
      <c r="V80" s="57"/>
      <c r="W80" s="57"/>
      <c r="X80" s="60"/>
    </row>
    <row r="81" spans="1:24" ht="14.25" hidden="1" customHeight="1">
      <c r="A81" s="25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54"/>
      <c r="S81" s="55"/>
      <c r="T81" s="55"/>
      <c r="U81" s="55"/>
      <c r="V81" s="57"/>
      <c r="W81" s="57"/>
      <c r="X81" s="60"/>
    </row>
    <row r="82" spans="1:24" ht="14.25" hidden="1" customHeight="1">
      <c r="A82" s="25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54"/>
      <c r="S82" s="55"/>
      <c r="T82" s="55"/>
      <c r="U82" s="55"/>
      <c r="V82" s="57"/>
      <c r="W82" s="57"/>
      <c r="X82" s="60"/>
    </row>
    <row r="83" spans="1:24" ht="14.25" hidden="1" customHeight="1">
      <c r="A83" s="25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54"/>
      <c r="S83" s="55"/>
      <c r="T83" s="55"/>
      <c r="U83" s="55"/>
      <c r="V83" s="57"/>
      <c r="W83" s="57"/>
      <c r="X83" s="60"/>
    </row>
    <row r="84" spans="1:24" ht="14.25" hidden="1" customHeight="1">
      <c r="A84" s="25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54"/>
      <c r="S84" s="55"/>
      <c r="T84" s="55"/>
      <c r="U84" s="55"/>
      <c r="V84" s="57"/>
      <c r="W84" s="57"/>
      <c r="X84" s="60"/>
    </row>
    <row r="85" spans="1:24" ht="14.25" hidden="1" customHeight="1">
      <c r="A85" s="25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54"/>
      <c r="S85" s="55"/>
      <c r="T85" s="55"/>
      <c r="U85" s="55"/>
      <c r="V85" s="57"/>
      <c r="W85" s="57"/>
      <c r="X85" s="60"/>
    </row>
    <row r="86" spans="1:24" ht="14.25" hidden="1" customHeight="1">
      <c r="A86" s="25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61"/>
      <c r="S86" s="62"/>
      <c r="T86" s="62"/>
      <c r="U86" s="62"/>
      <c r="V86" s="64"/>
      <c r="W86" s="57"/>
      <c r="X86" s="60"/>
    </row>
    <row r="87" spans="1:24" ht="14.25" hidden="1" customHeight="1">
      <c r="A87" s="25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56"/>
      <c r="S87" s="57"/>
      <c r="T87" s="57"/>
      <c r="U87" s="57"/>
      <c r="V87" s="57"/>
      <c r="W87" s="57"/>
      <c r="X87" s="60"/>
    </row>
    <row r="88" spans="1:24">
      <c r="A88" s="25"/>
      <c r="B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56"/>
      <c r="S88" s="57"/>
      <c r="T88" s="57"/>
      <c r="U88" s="57"/>
      <c r="V88" s="57"/>
      <c r="W88" s="57"/>
      <c r="X88" s="60"/>
    </row>
    <row r="89" spans="1:24">
      <c r="R89" s="56"/>
      <c r="S89" s="57"/>
      <c r="T89" s="57"/>
      <c r="U89" s="57"/>
      <c r="V89" s="57"/>
      <c r="W89" s="57"/>
      <c r="X89" s="60"/>
    </row>
    <row r="90" spans="1:24">
      <c r="C90" s="57"/>
      <c r="D90" s="57"/>
      <c r="E90" s="57"/>
      <c r="R90" s="56"/>
      <c r="S90" s="57"/>
      <c r="T90" s="57"/>
      <c r="U90" s="57"/>
      <c r="V90" s="57"/>
      <c r="W90" s="57"/>
      <c r="X90" s="60"/>
    </row>
    <row r="91" spans="1:24">
      <c r="C91" s="150"/>
      <c r="D91" s="150"/>
      <c r="E91" s="150"/>
      <c r="R91" s="56"/>
      <c r="S91" s="57"/>
      <c r="T91" s="57"/>
      <c r="U91" s="57"/>
      <c r="V91" s="57"/>
      <c r="W91" s="57"/>
      <c r="X91" s="60"/>
    </row>
    <row r="92" spans="1:24" ht="14.45" customHeight="1">
      <c r="C92" s="145"/>
      <c r="D92" s="145"/>
      <c r="E92" s="145"/>
      <c r="R92" s="56"/>
      <c r="S92" s="57"/>
      <c r="T92" s="57"/>
      <c r="U92" s="57"/>
      <c r="V92" s="57"/>
      <c r="W92" s="57"/>
      <c r="X92" s="60"/>
    </row>
    <row r="93" spans="1:24">
      <c r="C93" s="145"/>
      <c r="D93" s="145"/>
      <c r="E93" s="145"/>
      <c r="R93" s="63"/>
      <c r="S93" s="64"/>
      <c r="T93" s="64"/>
      <c r="U93" s="64"/>
      <c r="V93" s="64"/>
      <c r="W93" s="64"/>
      <c r="X93" s="65"/>
    </row>
    <row r="94" spans="1:24">
      <c r="C94" s="145"/>
      <c r="D94" s="145"/>
      <c r="E94" s="145"/>
      <c r="Q94" s="57"/>
      <c r="R94" s="147" t="s">
        <v>84</v>
      </c>
      <c r="S94" s="147"/>
      <c r="T94" s="147"/>
      <c r="U94" s="147"/>
      <c r="V94" s="147"/>
      <c r="W94" s="147"/>
      <c r="X94" s="147"/>
    </row>
    <row r="95" spans="1:24">
      <c r="Q95" s="57"/>
      <c r="R95" s="151"/>
      <c r="S95" s="151"/>
      <c r="T95" s="151"/>
      <c r="U95" s="151"/>
      <c r="V95" s="151"/>
      <c r="W95" s="151"/>
      <c r="X95" s="151"/>
    </row>
    <row r="96" spans="1:24">
      <c r="Q96" s="57"/>
      <c r="R96" s="57"/>
      <c r="S96" s="57"/>
      <c r="T96" s="57"/>
      <c r="U96" s="57"/>
      <c r="V96" s="57"/>
      <c r="W96" s="57"/>
      <c r="X96" s="57"/>
    </row>
    <row r="97" spans="17:24">
      <c r="Q97" s="57"/>
      <c r="R97" s="57"/>
      <c r="S97" s="57"/>
      <c r="T97" s="57"/>
      <c r="U97" s="57"/>
      <c r="V97" s="57"/>
      <c r="W97" s="57"/>
      <c r="X97" s="57"/>
    </row>
    <row r="98" spans="17:24">
      <c r="Q98" s="57"/>
      <c r="R98" s="57"/>
      <c r="S98" s="57"/>
      <c r="T98" s="57"/>
      <c r="U98" s="57"/>
      <c r="V98" s="57"/>
      <c r="W98" s="57"/>
      <c r="X98" s="57"/>
    </row>
    <row r="99" spans="17:24">
      <c r="Q99" s="57"/>
      <c r="R99" s="57"/>
      <c r="S99" s="57"/>
      <c r="T99" s="57"/>
      <c r="U99" s="57"/>
      <c r="V99" s="57"/>
      <c r="W99" s="57"/>
      <c r="X99" s="57"/>
    </row>
  </sheetData>
  <mergeCells count="35">
    <mergeCell ref="A1:X3"/>
    <mergeCell ref="R94:X95"/>
    <mergeCell ref="C92:E94"/>
    <mergeCell ref="C30:E30"/>
    <mergeCell ref="C32:E32"/>
    <mergeCell ref="C91:E91"/>
    <mergeCell ref="I9:I11"/>
    <mergeCell ref="I13:I16"/>
    <mergeCell ref="I23:I24"/>
    <mergeCell ref="D23:E23"/>
    <mergeCell ref="D24:E24"/>
    <mergeCell ref="D25:E25"/>
    <mergeCell ref="J26:P26"/>
    <mergeCell ref="C27:E27"/>
    <mergeCell ref="C17:E17"/>
    <mergeCell ref="I17:P17"/>
    <mergeCell ref="C19:E19"/>
    <mergeCell ref="J19:P19"/>
    <mergeCell ref="C22:E22"/>
    <mergeCell ref="D14:E14"/>
    <mergeCell ref="D15:E15"/>
    <mergeCell ref="J15:K15"/>
    <mergeCell ref="D16:E16"/>
    <mergeCell ref="J16:K16"/>
    <mergeCell ref="Z9:AA9"/>
    <mergeCell ref="Z10:AA10"/>
    <mergeCell ref="C11:E11"/>
    <mergeCell ref="D12:E12"/>
    <mergeCell ref="D13:E13"/>
    <mergeCell ref="A4:AA4"/>
    <mergeCell ref="S5:T5"/>
    <mergeCell ref="C8:E8"/>
    <mergeCell ref="I8:P8"/>
    <mergeCell ref="R8:X8"/>
    <mergeCell ref="Z8:AA8"/>
  </mergeCells>
  <conditionalFormatting sqref="C12">
    <cfRule type="expression" dxfId="49" priority="27">
      <formula>$E$65</formula>
    </cfRule>
  </conditionalFormatting>
  <conditionalFormatting sqref="C13">
    <cfRule type="expression" dxfId="48" priority="24">
      <formula>$E$66</formula>
    </cfRule>
  </conditionalFormatting>
  <conditionalFormatting sqref="C15">
    <cfRule type="expression" dxfId="47" priority="20">
      <formula>$E$68</formula>
    </cfRule>
  </conditionalFormatting>
  <conditionalFormatting sqref="C16">
    <cfRule type="expression" dxfId="46" priority="19">
      <formula>$E$69</formula>
    </cfRule>
  </conditionalFormatting>
  <conditionalFormatting sqref="C24:C25">
    <cfRule type="expression" dxfId="45" priority="8">
      <formula>$E$68</formula>
    </cfRule>
  </conditionalFormatting>
  <conditionalFormatting sqref="G24:H24 I25">
    <cfRule type="expression" dxfId="44" priority="25">
      <formula>$E$67</formula>
    </cfRule>
  </conditionalFormatting>
  <conditionalFormatting sqref="G25:H25">
    <cfRule type="expression" dxfId="43" priority="26">
      <formula>$E$70</formula>
    </cfRule>
  </conditionalFormatting>
  <conditionalFormatting sqref="G26:H26">
    <cfRule type="expression" dxfId="42" priority="23">
      <formula>$E$63</formula>
    </cfRule>
  </conditionalFormatting>
  <conditionalFormatting sqref="I20">
    <cfRule type="expression" dxfId="41" priority="7">
      <formula>$E$65</formula>
    </cfRule>
  </conditionalFormatting>
  <conditionalFormatting sqref="I21">
    <cfRule type="expression" dxfId="40" priority="6">
      <formula>$E$66</formula>
    </cfRule>
  </conditionalFormatting>
  <conditionalFormatting sqref="I23">
    <cfRule type="expression" dxfId="39" priority="5">
      <formula>$E$68</formula>
    </cfRule>
  </conditionalFormatting>
  <conditionalFormatting sqref="I27">
    <cfRule type="expression" dxfId="38" priority="2">
      <formula>$E$68</formula>
    </cfRule>
  </conditionalFormatting>
  <conditionalFormatting sqref="I29">
    <cfRule type="expression" dxfId="37" priority="1">
      <formula>$E$68</formula>
    </cfRule>
  </conditionalFormatting>
  <conditionalFormatting sqref="M9">
    <cfRule type="expression" dxfId="36" priority="18">
      <formula>AND($M$9&lt;=$O$9,$M$9&gt;=$J$9)</formula>
    </cfRule>
  </conditionalFormatting>
  <conditionalFormatting sqref="M10">
    <cfRule type="expression" dxfId="35" priority="17">
      <formula>AND($M$10&lt;=$O$10,$M$10&gt;=$J$10)</formula>
    </cfRule>
  </conditionalFormatting>
  <conditionalFormatting sqref="M11">
    <cfRule type="expression" dxfId="34" priority="16">
      <formula>AND($M$11&lt;=$O$11,$M$11&gt;=$J$11)</formula>
    </cfRule>
  </conditionalFormatting>
  <conditionalFormatting sqref="M13">
    <cfRule type="expression" dxfId="33" priority="15">
      <formula>AND($M$13&lt;=$O$13,$M$13&gt;=$J$13)</formula>
    </cfRule>
  </conditionalFormatting>
  <conditionalFormatting sqref="M14">
    <cfRule type="expression" dxfId="32" priority="14">
      <formula>AND($M$14&lt;=$O$14,$M$14&gt;=$J$14)</formula>
    </cfRule>
  </conditionalFormatting>
  <conditionalFormatting sqref="M15">
    <cfRule type="expression" dxfId="31" priority="13">
      <formula>AND($M$15&lt;=$O$15,$M$15&gt;=$J$15)</formula>
    </cfRule>
  </conditionalFormatting>
  <conditionalFormatting sqref="M16">
    <cfRule type="expression" dxfId="30" priority="12">
      <formula>IF($M$16=1,TRUE,FALSE)</formula>
    </cfRule>
  </conditionalFormatting>
  <dataValidations count="5">
    <dataValidation type="decimal" allowBlank="1" showInputMessage="1" sqref="C16" xr:uid="{00000000-0002-0000-0400-000000000000}">
      <formula1>-2.65</formula1>
      <formula2>1.7</formula2>
    </dataValidation>
    <dataValidation type="decimal" allowBlank="1" showInputMessage="1" sqref="C15 I23 C24 C25 I27 I29" xr:uid="{00000000-0002-0000-0400-000001000000}">
      <formula1>-2.6-0.05</formula1>
      <formula2>1.7</formula2>
    </dataValidation>
    <dataValidation type="decimal" allowBlank="1" showInputMessage="1" errorTitle="Value Out-of-Range" error="Invalid value for AVSS" sqref="C13 I21" xr:uid="{00000000-0002-0000-0400-000002000000}">
      <formula1>-2.6</formula1>
      <formula2>0</formula2>
    </dataValidation>
    <dataValidation type="decimal" allowBlank="1" showInputMessage="1" errorTitle="Value Out-of-Range" error="Invalid value for AVDD." sqref="C12 I20" xr:uid="{00000000-0002-0000-0400-000003000000}">
      <formula1>2.15</formula1>
      <formula2>5.25</formula2>
    </dataValidation>
    <dataValidation allowBlank="1" showInputMessage="1" showErrorMessage="1" promptTitle="OFFSET CALIBRATION REGISTER" prompt="(Read &amp; Write)" sqref="G8" xr:uid="{00000000-0002-0000-0400-000004000000}"/>
  </dataValidations>
  <pageMargins left="0.7" right="0.7" top="0.75" bottom="0.75" header="0.3" footer="0.3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99"/>
  <sheetViews>
    <sheetView showGridLines="0" zoomScale="85" zoomScaleNormal="85" workbookViewId="0">
      <selection activeCell="AA18" sqref="AA18"/>
    </sheetView>
  </sheetViews>
  <sheetFormatPr defaultColWidth="8.7109375" defaultRowHeight="15"/>
  <cols>
    <col min="1" max="1" width="2.5703125" customWidth="1"/>
    <col min="2" max="2" width="11" customWidth="1"/>
    <col min="3" max="3" width="12.28515625" customWidth="1"/>
    <col min="4" max="4" width="12" customWidth="1"/>
    <col min="5" max="5" width="9.85546875" customWidth="1"/>
    <col min="6" max="6" width="5.42578125" customWidth="1"/>
    <col min="7" max="7" width="5.85546875" customWidth="1"/>
    <col min="8" max="8" width="1.7109375" customWidth="1"/>
    <col min="9" max="9" width="12.7109375" customWidth="1"/>
    <col min="10" max="10" width="14.28515625" customWidth="1"/>
    <col min="11" max="11" width="10.140625" customWidth="1"/>
    <col min="12" max="12" width="3.5703125" customWidth="1"/>
    <col min="13" max="13" width="11.7109375" customWidth="1"/>
    <col min="14" max="14" width="2.28515625" customWidth="1"/>
    <col min="15" max="15" width="9" customWidth="1"/>
    <col min="16" max="16" width="11.7109375" customWidth="1"/>
    <col min="17" max="17" width="12" customWidth="1"/>
    <col min="18" max="18" width="9.85546875" customWidth="1"/>
    <col min="19" max="19" width="23" customWidth="1"/>
    <col min="20" max="20" width="9.85546875" customWidth="1"/>
    <col min="24" max="24" width="5.85546875" customWidth="1"/>
  </cols>
  <sheetData>
    <row r="1" spans="1:27">
      <c r="A1" s="146"/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</row>
    <row r="2" spans="1:27">
      <c r="A2" s="146"/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</row>
    <row r="3" spans="1:27">
      <c r="A3" s="146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</row>
    <row r="4" spans="1:27" ht="12.75" customHeight="1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</row>
    <row r="5" spans="1:27" ht="15.75" customHeight="1">
      <c r="A5" s="10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04"/>
      <c r="T5" s="104"/>
    </row>
    <row r="6" spans="1:27" ht="18" customHeight="1">
      <c r="A6" s="12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7" ht="18" customHeight="1">
      <c r="A7" s="12"/>
      <c r="B7" s="10"/>
      <c r="C7" s="13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3"/>
      <c r="R7" s="10"/>
      <c r="S7" s="10"/>
      <c r="T7" s="10"/>
      <c r="U7" s="10"/>
    </row>
    <row r="8" spans="1:27" ht="18" customHeight="1">
      <c r="A8" s="12"/>
      <c r="B8" s="10"/>
      <c r="C8" s="105" t="s">
        <v>12</v>
      </c>
      <c r="D8" s="106"/>
      <c r="E8" s="107"/>
      <c r="F8" s="13"/>
      <c r="G8" s="13"/>
      <c r="H8" s="13"/>
      <c r="I8" s="108" t="s">
        <v>13</v>
      </c>
      <c r="J8" s="109"/>
      <c r="K8" s="109"/>
      <c r="L8" s="109"/>
      <c r="M8" s="109"/>
      <c r="N8" s="109"/>
      <c r="O8" s="109"/>
      <c r="P8" s="110"/>
      <c r="Q8" s="13"/>
      <c r="R8" s="108" t="s">
        <v>14</v>
      </c>
      <c r="S8" s="109"/>
      <c r="T8" s="109"/>
      <c r="U8" s="109"/>
      <c r="V8" s="109"/>
      <c r="W8" s="109"/>
      <c r="X8" s="110"/>
      <c r="Z8" s="108" t="s">
        <v>15</v>
      </c>
      <c r="AA8" s="110"/>
    </row>
    <row r="9" spans="1:27" ht="18" customHeight="1">
      <c r="A9" s="12"/>
      <c r="B9" s="10"/>
      <c r="C9" s="17" t="s">
        <v>16</v>
      </c>
      <c r="D9" s="18">
        <v>12</v>
      </c>
      <c r="E9" s="31" t="s">
        <v>17</v>
      </c>
      <c r="G9" s="32"/>
      <c r="I9" s="35" t="s">
        <v>18</v>
      </c>
      <c r="J9" s="36">
        <v>0.51200000000000001</v>
      </c>
      <c r="K9" s="37" t="s">
        <v>17</v>
      </c>
      <c r="L9" s="37" t="s">
        <v>19</v>
      </c>
      <c r="M9" s="47">
        <f>D9/D12</f>
        <v>12</v>
      </c>
      <c r="N9" s="37" t="s">
        <v>19</v>
      </c>
      <c r="O9" s="37">
        <v>20</v>
      </c>
      <c r="P9" s="48" t="s">
        <v>17</v>
      </c>
      <c r="Q9" s="13"/>
      <c r="R9" s="52"/>
      <c r="S9" s="53"/>
      <c r="T9" s="53"/>
      <c r="U9" s="53"/>
      <c r="V9" s="58"/>
      <c r="W9" s="58"/>
      <c r="X9" s="59"/>
      <c r="Z9" s="111" t="s">
        <v>20</v>
      </c>
      <c r="AA9" s="112"/>
    </row>
    <row r="10" spans="1:27" ht="18" customHeight="1">
      <c r="A10" s="12"/>
      <c r="B10" s="10"/>
      <c r="G10" s="32"/>
      <c r="H10" s="19"/>
      <c r="I10" s="38"/>
      <c r="J10" s="39"/>
      <c r="K10" s="39"/>
      <c r="L10" s="39"/>
      <c r="M10" s="49"/>
      <c r="N10" s="39"/>
      <c r="O10" s="39"/>
      <c r="P10" s="50"/>
      <c r="Q10" s="13"/>
      <c r="R10" s="54"/>
      <c r="S10" s="55"/>
      <c r="T10" s="55"/>
      <c r="U10" s="55"/>
      <c r="V10" s="57"/>
      <c r="W10" s="57"/>
      <c r="X10" s="60"/>
      <c r="Z10" s="113" t="s">
        <v>21</v>
      </c>
      <c r="AA10" s="114"/>
    </row>
    <row r="11" spans="1:27" ht="18" customHeight="1">
      <c r="A11" s="19"/>
      <c r="B11" s="10"/>
      <c r="C11" s="105" t="s">
        <v>22</v>
      </c>
      <c r="D11" s="106"/>
      <c r="E11" s="107"/>
      <c r="G11" s="32"/>
      <c r="H11" s="19"/>
      <c r="I11" s="35" t="s">
        <v>25</v>
      </c>
      <c r="J11" s="36">
        <v>10</v>
      </c>
      <c r="K11" s="37" t="s">
        <v>17</v>
      </c>
      <c r="L11" s="37" t="s">
        <v>19</v>
      </c>
      <c r="M11" s="47">
        <f>D9/D12</f>
        <v>12</v>
      </c>
      <c r="N11" s="37" t="s">
        <v>19</v>
      </c>
      <c r="O11" s="37">
        <v>20</v>
      </c>
      <c r="P11" s="48" t="s">
        <v>17</v>
      </c>
      <c r="Q11" s="13"/>
      <c r="R11" s="54"/>
      <c r="S11" s="55"/>
      <c r="T11" s="55"/>
      <c r="U11" s="55"/>
      <c r="V11" s="57"/>
      <c r="W11" s="57"/>
      <c r="X11" s="60"/>
    </row>
    <row r="12" spans="1:27" ht="18" customHeight="1">
      <c r="A12" s="19"/>
      <c r="B12" s="10"/>
      <c r="C12" s="20" t="s">
        <v>23</v>
      </c>
      <c r="D12" s="115">
        <v>1</v>
      </c>
      <c r="E12" s="116"/>
      <c r="G12" s="32"/>
      <c r="H12" s="19"/>
      <c r="I12" s="144" t="s">
        <v>31</v>
      </c>
      <c r="J12" s="144"/>
      <c r="K12" s="144"/>
      <c r="L12" s="144"/>
      <c r="M12" s="144"/>
      <c r="N12" s="144"/>
      <c r="O12" s="144"/>
      <c r="P12" s="144"/>
      <c r="Q12" s="13"/>
      <c r="R12" s="54"/>
      <c r="S12" s="55"/>
      <c r="T12" s="55"/>
      <c r="U12" s="55"/>
      <c r="V12" s="57"/>
      <c r="W12" s="57"/>
      <c r="X12" s="60"/>
    </row>
    <row r="13" spans="1:27">
      <c r="A13" s="19"/>
      <c r="B13" s="10"/>
      <c r="C13" s="21" t="s">
        <v>24</v>
      </c>
      <c r="D13" s="117">
        <v>1</v>
      </c>
      <c r="E13" s="118"/>
      <c r="G13" s="32"/>
      <c r="H13" s="19"/>
      <c r="Q13" s="13"/>
      <c r="R13" s="54"/>
      <c r="S13" s="55"/>
      <c r="T13" s="55"/>
      <c r="U13" s="55"/>
      <c r="V13" s="57"/>
      <c r="W13" s="57"/>
      <c r="X13" s="60"/>
    </row>
    <row r="14" spans="1:27" ht="15.75">
      <c r="A14" s="19"/>
      <c r="B14" s="10"/>
      <c r="C14" s="21" t="s">
        <v>26</v>
      </c>
      <c r="D14" s="117">
        <v>8</v>
      </c>
      <c r="E14" s="118"/>
      <c r="G14" s="32"/>
      <c r="H14" s="19"/>
      <c r="I14" s="40" t="s">
        <v>33</v>
      </c>
      <c r="J14" s="108" t="s">
        <v>34</v>
      </c>
      <c r="K14" s="109"/>
      <c r="L14" s="109"/>
      <c r="M14" s="109"/>
      <c r="N14" s="109"/>
      <c r="O14" s="109"/>
      <c r="P14" s="110"/>
      <c r="Q14" s="13"/>
      <c r="R14" s="54"/>
      <c r="S14" s="55"/>
      <c r="T14" s="55"/>
      <c r="U14" s="55"/>
      <c r="V14" s="57"/>
      <c r="W14" s="57"/>
      <c r="X14" s="60"/>
    </row>
    <row r="15" spans="1:27" ht="18" customHeight="1">
      <c r="A15" s="19"/>
      <c r="B15" s="10"/>
      <c r="C15" s="21" t="s">
        <v>27</v>
      </c>
      <c r="D15" s="117">
        <v>1920</v>
      </c>
      <c r="E15" s="118"/>
      <c r="F15" s="32"/>
      <c r="G15" s="32"/>
      <c r="H15" s="19"/>
      <c r="I15" s="26" t="s">
        <v>23</v>
      </c>
      <c r="J15" s="123" t="s">
        <v>53</v>
      </c>
      <c r="K15" s="124"/>
      <c r="L15" s="124"/>
      <c r="M15" s="124"/>
      <c r="N15" s="124"/>
      <c r="O15" s="124"/>
      <c r="P15" s="125"/>
      <c r="Q15" s="13"/>
      <c r="R15" s="54"/>
      <c r="S15" s="55"/>
      <c r="T15" s="55"/>
      <c r="U15" s="55"/>
      <c r="V15" s="57"/>
      <c r="W15" s="57"/>
      <c r="X15" s="60"/>
    </row>
    <row r="16" spans="1:27" ht="18" customHeight="1">
      <c r="A16" s="19"/>
      <c r="B16" s="10"/>
      <c r="C16" s="22" t="s">
        <v>28</v>
      </c>
      <c r="D16" s="119">
        <f>D14+D15/10000</f>
        <v>8.1920000000000002</v>
      </c>
      <c r="E16" s="120"/>
      <c r="G16" s="32"/>
      <c r="H16" s="19"/>
      <c r="I16" s="26" t="s">
        <v>24</v>
      </c>
      <c r="J16" s="123" t="s">
        <v>54</v>
      </c>
      <c r="K16" s="124"/>
      <c r="L16" s="124"/>
      <c r="M16" s="124"/>
      <c r="N16" s="124"/>
      <c r="O16" s="124"/>
      <c r="P16" s="125"/>
      <c r="Q16" s="13"/>
      <c r="R16" s="54"/>
      <c r="S16" s="55"/>
      <c r="T16" s="55"/>
      <c r="U16" s="55"/>
      <c r="V16" s="57"/>
      <c r="W16" s="57"/>
      <c r="X16" s="60"/>
    </row>
    <row r="17" spans="1:24" ht="18" customHeight="1">
      <c r="A17" s="19"/>
      <c r="B17" s="10"/>
      <c r="C17" s="152" t="s">
        <v>30</v>
      </c>
      <c r="D17" s="152"/>
      <c r="E17" s="152"/>
      <c r="F17" s="33"/>
      <c r="G17" s="33"/>
      <c r="H17" s="19"/>
      <c r="I17" s="43" t="s">
        <v>26</v>
      </c>
      <c r="J17" s="123" t="s">
        <v>56</v>
      </c>
      <c r="K17" s="124"/>
      <c r="L17" s="124"/>
      <c r="M17" s="124"/>
      <c r="N17" s="124"/>
      <c r="O17" s="124"/>
      <c r="P17" s="125"/>
      <c r="Q17" s="13"/>
      <c r="R17" s="54"/>
      <c r="S17" s="55"/>
      <c r="T17" s="55"/>
      <c r="U17" s="55"/>
      <c r="V17" s="57"/>
      <c r="W17" s="57"/>
      <c r="X17" s="60"/>
    </row>
    <row r="18" spans="1:24" ht="18" customHeight="1">
      <c r="A18" s="19"/>
      <c r="B18" s="10"/>
      <c r="F18" s="19"/>
      <c r="G18" s="19"/>
      <c r="H18" s="19"/>
      <c r="I18" s="44" t="s">
        <v>27</v>
      </c>
      <c r="J18" s="123" t="s">
        <v>58</v>
      </c>
      <c r="K18" s="124"/>
      <c r="L18" s="124"/>
      <c r="M18" s="124"/>
      <c r="N18" s="124"/>
      <c r="O18" s="124"/>
      <c r="P18" s="125"/>
      <c r="Q18" s="10"/>
      <c r="R18" s="54"/>
      <c r="S18" s="55"/>
      <c r="T18" s="55"/>
      <c r="U18" s="55"/>
      <c r="V18" s="57"/>
      <c r="W18" s="57"/>
      <c r="X18" s="60"/>
    </row>
    <row r="19" spans="1:24" ht="18" customHeight="1">
      <c r="A19" s="19"/>
      <c r="B19" s="10"/>
      <c r="C19" s="105" t="s">
        <v>51</v>
      </c>
      <c r="D19" s="142"/>
      <c r="E19" s="143"/>
      <c r="F19" s="19"/>
      <c r="G19" s="19"/>
      <c r="H19" s="19"/>
      <c r="I19" s="45"/>
      <c r="J19" s="123" t="s">
        <v>60</v>
      </c>
      <c r="K19" s="124"/>
      <c r="L19" s="124"/>
      <c r="M19" s="124"/>
      <c r="N19" s="124"/>
      <c r="O19" s="124"/>
      <c r="P19" s="125"/>
      <c r="Q19" s="10"/>
      <c r="R19" s="54"/>
      <c r="S19" s="55"/>
      <c r="T19" s="55"/>
      <c r="U19" s="55"/>
      <c r="V19" s="57"/>
      <c r="W19" s="57"/>
      <c r="X19" s="60"/>
    </row>
    <row r="20" spans="1:24" ht="18" customHeight="1">
      <c r="A20" s="19"/>
      <c r="B20" s="10"/>
      <c r="C20" s="17" t="s">
        <v>52</v>
      </c>
      <c r="D20" s="66">
        <f>(D9*D13*D16)/D12</f>
        <v>98.304000000000002</v>
      </c>
      <c r="E20" s="34" t="s">
        <v>17</v>
      </c>
      <c r="F20" s="14"/>
      <c r="G20" s="14"/>
      <c r="H20" s="14"/>
      <c r="I20" s="19"/>
      <c r="J20" s="19"/>
      <c r="R20" s="54"/>
      <c r="S20" s="55"/>
      <c r="T20" s="55"/>
      <c r="U20" s="55"/>
      <c r="V20" s="57"/>
      <c r="W20" s="57"/>
      <c r="X20" s="60"/>
    </row>
    <row r="21" spans="1:24" ht="15.75">
      <c r="A21" s="19"/>
      <c r="B21" s="10"/>
      <c r="F21" s="19"/>
      <c r="G21" s="19"/>
      <c r="H21" s="19"/>
      <c r="I21" s="40" t="s">
        <v>63</v>
      </c>
      <c r="J21" s="108" t="s">
        <v>34</v>
      </c>
      <c r="K21" s="109"/>
      <c r="L21" s="109"/>
      <c r="M21" s="109"/>
      <c r="N21" s="109"/>
      <c r="O21" s="109"/>
      <c r="P21" s="110"/>
      <c r="R21" s="54"/>
      <c r="S21" s="55"/>
      <c r="T21" s="55"/>
      <c r="U21" s="55"/>
      <c r="V21" s="57"/>
      <c r="W21" s="57"/>
      <c r="X21" s="60"/>
    </row>
    <row r="22" spans="1:24" ht="18" customHeight="1">
      <c r="A22" s="19"/>
      <c r="B22" s="10"/>
      <c r="C22" s="105" t="s">
        <v>55</v>
      </c>
      <c r="D22" s="106"/>
      <c r="E22" s="107"/>
      <c r="F22" s="19"/>
      <c r="G22" s="19"/>
      <c r="H22" s="19"/>
      <c r="I22" s="26" t="s">
        <v>57</v>
      </c>
      <c r="J22" s="123" t="s">
        <v>65</v>
      </c>
      <c r="K22" s="124"/>
      <c r="L22" s="124"/>
      <c r="M22" s="124"/>
      <c r="N22" s="124"/>
      <c r="O22" s="124"/>
      <c r="P22" s="125"/>
      <c r="R22" s="54"/>
      <c r="S22" s="55"/>
      <c r="T22" s="55"/>
      <c r="U22" s="55"/>
      <c r="V22" s="57"/>
      <c r="W22" s="57"/>
      <c r="X22" s="60"/>
    </row>
    <row r="23" spans="1:24" ht="18" customHeight="1">
      <c r="A23" s="19"/>
      <c r="B23" s="10"/>
      <c r="C23" s="20" t="s">
        <v>57</v>
      </c>
      <c r="D23" s="115">
        <v>7</v>
      </c>
      <c r="E23" s="116"/>
      <c r="F23" s="19"/>
      <c r="G23" s="19"/>
      <c r="H23" s="19"/>
      <c r="I23" s="26" t="s">
        <v>59</v>
      </c>
      <c r="J23" s="123" t="s">
        <v>67</v>
      </c>
      <c r="K23" s="124"/>
      <c r="L23" s="124"/>
      <c r="M23" s="124"/>
      <c r="N23" s="124"/>
      <c r="O23" s="124"/>
      <c r="P23" s="125"/>
      <c r="R23" s="54"/>
      <c r="S23" s="55"/>
      <c r="T23" s="55"/>
      <c r="U23" s="55"/>
      <c r="V23" s="57"/>
      <c r="W23" s="57"/>
      <c r="X23" s="60"/>
    </row>
    <row r="24" spans="1:24">
      <c r="A24" s="19"/>
      <c r="B24" s="10"/>
      <c r="C24" s="21" t="s">
        <v>59</v>
      </c>
      <c r="D24" s="117">
        <v>2</v>
      </c>
      <c r="E24" s="118"/>
      <c r="F24" s="19"/>
      <c r="G24" s="19"/>
      <c r="H24" s="19"/>
      <c r="I24" s="43" t="s">
        <v>64</v>
      </c>
      <c r="J24" s="123" t="s">
        <v>68</v>
      </c>
      <c r="K24" s="124"/>
      <c r="L24" s="124"/>
      <c r="M24" s="124"/>
      <c r="N24" s="124"/>
      <c r="O24" s="124"/>
      <c r="P24" s="125"/>
      <c r="R24" s="54"/>
      <c r="S24" s="55"/>
      <c r="T24" s="55"/>
      <c r="U24" s="55"/>
      <c r="V24" s="57"/>
      <c r="W24" s="57"/>
      <c r="X24" s="60"/>
    </row>
    <row r="25" spans="1:24">
      <c r="A25" s="19"/>
      <c r="B25" s="10"/>
      <c r="C25" s="21" t="s">
        <v>61</v>
      </c>
      <c r="D25" s="117">
        <v>7</v>
      </c>
      <c r="E25" s="118"/>
      <c r="F25" s="19"/>
      <c r="G25" s="19"/>
      <c r="H25" s="19"/>
      <c r="I25" s="26" t="s">
        <v>61</v>
      </c>
      <c r="J25" s="123" t="s">
        <v>70</v>
      </c>
      <c r="K25" s="124"/>
      <c r="L25" s="124"/>
      <c r="M25" s="124"/>
      <c r="N25" s="124"/>
      <c r="O25" s="124"/>
      <c r="P25" s="125"/>
      <c r="R25" s="54"/>
      <c r="S25" s="55"/>
      <c r="T25" s="55"/>
      <c r="U25" s="55"/>
      <c r="V25" s="57"/>
      <c r="W25" s="57"/>
      <c r="X25" s="60"/>
    </row>
    <row r="26" spans="1:24">
      <c r="A26" s="10"/>
      <c r="B26" s="10"/>
      <c r="C26" s="21" t="s">
        <v>62</v>
      </c>
      <c r="D26" s="117">
        <v>2</v>
      </c>
      <c r="E26" s="118"/>
      <c r="F26" s="10"/>
      <c r="G26" s="10"/>
      <c r="H26" s="10"/>
      <c r="I26" s="26" t="s">
        <v>62</v>
      </c>
      <c r="J26" s="123" t="s">
        <v>72</v>
      </c>
      <c r="K26" s="124"/>
      <c r="L26" s="124"/>
      <c r="M26" s="124"/>
      <c r="N26" s="124"/>
      <c r="O26" s="124"/>
      <c r="P26" s="125"/>
      <c r="R26" s="54"/>
      <c r="S26" s="55"/>
      <c r="T26" s="55"/>
      <c r="U26" s="55"/>
      <c r="V26" s="57"/>
      <c r="W26" s="57"/>
      <c r="X26" s="60"/>
    </row>
    <row r="27" spans="1:24">
      <c r="A27" s="10"/>
      <c r="B27" s="10"/>
      <c r="C27" s="21" t="s">
        <v>64</v>
      </c>
      <c r="D27" s="117">
        <v>128</v>
      </c>
      <c r="E27" s="118"/>
      <c r="G27" s="10"/>
      <c r="H27" s="10"/>
      <c r="I27" s="46" t="s">
        <v>66</v>
      </c>
      <c r="J27" s="123" t="s">
        <v>74</v>
      </c>
      <c r="K27" s="124"/>
      <c r="L27" s="124"/>
      <c r="M27" s="124"/>
      <c r="N27" s="124"/>
      <c r="O27" s="124"/>
      <c r="P27" s="125"/>
      <c r="R27" s="54"/>
      <c r="S27" s="55"/>
      <c r="T27" s="55"/>
      <c r="U27" s="55"/>
      <c r="V27" s="57"/>
      <c r="W27" s="57"/>
      <c r="X27" s="60"/>
    </row>
    <row r="28" spans="1:24">
      <c r="A28" s="25"/>
      <c r="B28" s="10"/>
      <c r="C28" s="21" t="s">
        <v>66</v>
      </c>
      <c r="D28" s="117">
        <v>128</v>
      </c>
      <c r="E28" s="118"/>
      <c r="F28" s="10"/>
      <c r="G28" s="10"/>
      <c r="H28" s="10"/>
      <c r="R28" s="54"/>
      <c r="S28" s="55"/>
      <c r="T28" s="55"/>
      <c r="U28" s="55"/>
      <c r="V28" s="57"/>
      <c r="W28" s="57"/>
      <c r="X28" s="60"/>
    </row>
    <row r="29" spans="1:24" ht="15" customHeight="1">
      <c r="A29" s="10"/>
      <c r="B29" s="10"/>
      <c r="C29" s="10"/>
      <c r="D29" s="10"/>
      <c r="E29" s="10"/>
      <c r="F29" s="10"/>
      <c r="G29" s="10"/>
      <c r="H29" s="10"/>
      <c r="I29" s="108" t="s">
        <v>85</v>
      </c>
      <c r="J29" s="109"/>
      <c r="K29" s="109"/>
      <c r="L29" s="109"/>
      <c r="M29" s="109"/>
      <c r="N29" s="109"/>
      <c r="O29" s="109"/>
      <c r="P29" s="110"/>
      <c r="Q29" s="10"/>
      <c r="R29" s="54"/>
      <c r="S29" s="55"/>
      <c r="T29" s="55"/>
      <c r="U29" s="55"/>
      <c r="V29" s="57"/>
      <c r="W29" s="57"/>
      <c r="X29" s="60"/>
    </row>
    <row r="30" spans="1:24" ht="15" customHeight="1">
      <c r="A30" s="10"/>
      <c r="B30" s="10"/>
      <c r="C30" s="105" t="s">
        <v>69</v>
      </c>
      <c r="D30" s="106"/>
      <c r="E30" s="107"/>
      <c r="F30" s="10"/>
      <c r="G30" s="10"/>
      <c r="H30" s="10"/>
      <c r="I30" s="159" t="s">
        <v>86</v>
      </c>
      <c r="J30" s="160"/>
      <c r="K30" s="160"/>
      <c r="L30" s="160"/>
      <c r="M30" s="160"/>
      <c r="N30" s="160"/>
      <c r="O30" s="160"/>
      <c r="P30" s="161"/>
      <c r="Q30" s="10"/>
      <c r="R30" s="56"/>
      <c r="S30" s="57"/>
      <c r="T30" s="57"/>
      <c r="U30" s="57"/>
      <c r="V30" s="57"/>
      <c r="W30" s="57"/>
      <c r="X30" s="60"/>
    </row>
    <row r="31" spans="1:24" ht="15" customHeight="1">
      <c r="A31" s="10"/>
      <c r="B31" s="10"/>
      <c r="C31" s="26" t="s">
        <v>71</v>
      </c>
      <c r="D31" s="27">
        <f>D20*10^6/(D23*D24*D27)/1000</f>
        <v>54.857142857142854</v>
      </c>
      <c r="E31" s="34" t="s">
        <v>36</v>
      </c>
      <c r="F31" s="10"/>
      <c r="G31" s="10"/>
      <c r="H31" s="10"/>
      <c r="I31" s="153"/>
      <c r="J31" s="154"/>
      <c r="K31" s="154"/>
      <c r="L31" s="154"/>
      <c r="M31" s="154"/>
      <c r="N31" s="154"/>
      <c r="O31" s="154"/>
      <c r="P31" s="155"/>
      <c r="R31" s="56"/>
      <c r="S31" s="57"/>
      <c r="T31" s="57"/>
      <c r="U31" s="57"/>
      <c r="V31" s="57"/>
      <c r="W31" s="57"/>
      <c r="X31" s="60"/>
    </row>
    <row r="32" spans="1:24" ht="15" customHeight="1">
      <c r="A32" s="10"/>
      <c r="B32" s="10"/>
      <c r="C32" s="26" t="s">
        <v>73</v>
      </c>
      <c r="D32" s="27">
        <f>D20*10^6/(D25*D26*D28)/1000</f>
        <v>54.857142857142854</v>
      </c>
      <c r="E32" s="34" t="s">
        <v>36</v>
      </c>
      <c r="F32" s="10"/>
      <c r="G32" s="10"/>
      <c r="H32" s="10"/>
      <c r="I32" s="153"/>
      <c r="J32" s="154"/>
      <c r="K32" s="154"/>
      <c r="L32" s="154"/>
      <c r="M32" s="154"/>
      <c r="N32" s="154"/>
      <c r="O32" s="154"/>
      <c r="P32" s="155"/>
      <c r="R32" s="56"/>
      <c r="S32" s="57"/>
      <c r="T32" s="57"/>
      <c r="U32" s="57"/>
      <c r="V32" s="57"/>
      <c r="W32" s="57"/>
      <c r="X32" s="60"/>
    </row>
    <row r="33" spans="1:24" ht="15.75" customHeight="1">
      <c r="A33" s="25"/>
      <c r="B33" s="10"/>
      <c r="F33" s="10"/>
      <c r="G33" s="10"/>
      <c r="H33" s="10"/>
      <c r="I33" s="153"/>
      <c r="J33" s="154"/>
      <c r="K33" s="154"/>
      <c r="L33" s="154"/>
      <c r="M33" s="154"/>
      <c r="N33" s="154"/>
      <c r="O33" s="154"/>
      <c r="P33" s="155"/>
      <c r="R33" s="56"/>
      <c r="S33" s="57"/>
      <c r="T33" s="57"/>
      <c r="U33" s="57"/>
      <c r="V33" s="57"/>
      <c r="W33" s="57"/>
      <c r="X33" s="60"/>
    </row>
    <row r="34" spans="1:24" ht="15.75" hidden="1" customHeight="1">
      <c r="A34" s="25"/>
      <c r="B34" s="10"/>
      <c r="C34" t="s">
        <v>75</v>
      </c>
      <c r="F34" s="10"/>
      <c r="G34" s="10"/>
      <c r="H34" s="10"/>
      <c r="I34" s="153"/>
      <c r="J34" s="154"/>
      <c r="K34" s="154"/>
      <c r="L34" s="154"/>
      <c r="M34" s="154"/>
      <c r="N34" s="154"/>
      <c r="O34" s="154"/>
      <c r="P34" s="155"/>
      <c r="Q34" s="10"/>
      <c r="R34" s="54"/>
      <c r="S34" s="55"/>
      <c r="T34" s="55"/>
      <c r="U34" s="55"/>
      <c r="V34" s="57"/>
      <c r="W34" s="57"/>
      <c r="X34" s="60"/>
    </row>
    <row r="35" spans="1:24" ht="15.75" hidden="1" customHeight="1">
      <c r="A35" s="25"/>
      <c r="B35" s="10"/>
      <c r="C35" t="s">
        <v>76</v>
      </c>
      <c r="D35" t="e">
        <f>#REF!*10^6/(#REF!)/1000000</f>
        <v>#REF!</v>
      </c>
      <c r="E35" t="s">
        <v>17</v>
      </c>
      <c r="F35" s="10"/>
      <c r="G35" s="10"/>
      <c r="H35" s="10"/>
      <c r="I35" s="153"/>
      <c r="J35" s="154"/>
      <c r="K35" s="154"/>
      <c r="L35" s="154"/>
      <c r="M35" s="154"/>
      <c r="N35" s="154"/>
      <c r="O35" s="154"/>
      <c r="P35" s="155"/>
      <c r="Q35" s="10"/>
      <c r="R35" s="54"/>
      <c r="S35" s="55"/>
      <c r="T35" s="55"/>
      <c r="U35" s="55"/>
      <c r="V35" s="57"/>
      <c r="W35" s="57"/>
      <c r="X35" s="60"/>
    </row>
    <row r="36" spans="1:24" ht="15" hidden="1" customHeight="1">
      <c r="A36" s="25"/>
      <c r="B36" s="10"/>
      <c r="C36" t="s">
        <v>77</v>
      </c>
      <c r="D36" t="e">
        <f>#REF!*10^6/(#REF!)/1000000</f>
        <v>#REF!</v>
      </c>
      <c r="E36" t="s">
        <v>17</v>
      </c>
      <c r="F36" s="10"/>
      <c r="G36" s="10"/>
      <c r="H36" s="10"/>
      <c r="I36" s="153"/>
      <c r="J36" s="154"/>
      <c r="K36" s="154"/>
      <c r="L36" s="154"/>
      <c r="M36" s="154"/>
      <c r="N36" s="154"/>
      <c r="O36" s="154"/>
      <c r="P36" s="155"/>
      <c r="Q36" s="10"/>
      <c r="R36" s="54"/>
      <c r="S36" s="55"/>
      <c r="T36" s="55"/>
      <c r="U36" s="55"/>
      <c r="V36" s="57"/>
      <c r="W36" s="57"/>
      <c r="X36" s="60"/>
    </row>
    <row r="37" spans="1:24" ht="18.75" hidden="1" customHeight="1">
      <c r="A37" s="25"/>
      <c r="B37" s="10"/>
      <c r="F37" s="10"/>
      <c r="G37" s="10"/>
      <c r="H37" s="10"/>
      <c r="I37" s="153"/>
      <c r="J37" s="154"/>
      <c r="K37" s="154"/>
      <c r="L37" s="154"/>
      <c r="M37" s="154"/>
      <c r="N37" s="154"/>
      <c r="O37" s="154"/>
      <c r="P37" s="155"/>
      <c r="Q37" s="10"/>
      <c r="R37" s="54"/>
      <c r="S37" s="55"/>
      <c r="T37" s="55"/>
      <c r="U37" s="55"/>
      <c r="V37" s="57"/>
      <c r="W37" s="57"/>
      <c r="X37" s="60"/>
    </row>
    <row r="38" spans="1:24" ht="18.75" hidden="1" customHeight="1">
      <c r="A38" s="25"/>
      <c r="B38" s="10"/>
      <c r="F38" s="10"/>
      <c r="G38" s="10"/>
      <c r="H38" s="10"/>
      <c r="I38" s="153"/>
      <c r="J38" s="154"/>
      <c r="K38" s="154"/>
      <c r="L38" s="154"/>
      <c r="M38" s="154"/>
      <c r="N38" s="154"/>
      <c r="O38" s="154"/>
      <c r="P38" s="155"/>
      <c r="Q38" s="10"/>
      <c r="R38" s="54"/>
      <c r="S38" s="55"/>
      <c r="T38" s="55"/>
      <c r="U38" s="55"/>
      <c r="V38" s="57"/>
      <c r="W38" s="57"/>
      <c r="X38" s="60"/>
    </row>
    <row r="39" spans="1:24" ht="15" hidden="1" customHeight="1">
      <c r="A39" s="25"/>
      <c r="B39" s="10"/>
      <c r="F39" s="10"/>
      <c r="G39" s="10"/>
      <c r="H39" s="10"/>
      <c r="I39" s="153"/>
      <c r="J39" s="154"/>
      <c r="K39" s="154"/>
      <c r="L39" s="154"/>
      <c r="M39" s="154"/>
      <c r="N39" s="154"/>
      <c r="O39" s="154"/>
      <c r="P39" s="155"/>
      <c r="Q39" s="10"/>
      <c r="R39" s="54"/>
      <c r="S39" s="55"/>
      <c r="T39" s="55"/>
      <c r="U39" s="55"/>
      <c r="V39" s="57"/>
      <c r="W39" s="57"/>
      <c r="X39" s="60"/>
    </row>
    <row r="40" spans="1:24" ht="15" hidden="1" customHeight="1">
      <c r="A40" s="25"/>
      <c r="B40" s="10"/>
      <c r="F40" s="10"/>
      <c r="G40" s="10"/>
      <c r="H40" s="10"/>
      <c r="I40" s="153"/>
      <c r="J40" s="154"/>
      <c r="K40" s="154"/>
      <c r="L40" s="154"/>
      <c r="M40" s="154"/>
      <c r="N40" s="154"/>
      <c r="O40" s="154"/>
      <c r="P40" s="155"/>
      <c r="Q40" s="10"/>
      <c r="R40" s="54"/>
      <c r="S40" s="55"/>
      <c r="T40" s="55"/>
      <c r="U40" s="55"/>
      <c r="V40" s="57"/>
      <c r="W40" s="57"/>
      <c r="X40" s="60"/>
    </row>
    <row r="41" spans="1:24" ht="18.75" hidden="1" customHeight="1">
      <c r="A41" s="25"/>
      <c r="B41" s="10"/>
      <c r="F41" s="10"/>
      <c r="G41" s="10"/>
      <c r="H41" s="10"/>
      <c r="I41" s="153"/>
      <c r="J41" s="154"/>
      <c r="K41" s="154"/>
      <c r="L41" s="154"/>
      <c r="M41" s="154"/>
      <c r="N41" s="154"/>
      <c r="O41" s="154"/>
      <c r="P41" s="155"/>
      <c r="Q41" s="10"/>
      <c r="R41" s="54"/>
      <c r="S41" s="55"/>
      <c r="T41" s="55"/>
      <c r="U41" s="55"/>
      <c r="V41" s="57"/>
      <c r="W41" s="57"/>
      <c r="X41" s="60"/>
    </row>
    <row r="42" spans="1:24" ht="18.75" hidden="1" customHeight="1">
      <c r="A42" s="25"/>
      <c r="B42" s="10"/>
      <c r="F42" s="10"/>
      <c r="G42" s="10"/>
      <c r="H42" s="10"/>
      <c r="I42" s="153"/>
      <c r="J42" s="154"/>
      <c r="K42" s="154"/>
      <c r="L42" s="154"/>
      <c r="M42" s="154"/>
      <c r="N42" s="154"/>
      <c r="O42" s="154"/>
      <c r="P42" s="155"/>
      <c r="Q42" s="10"/>
      <c r="R42" s="54"/>
      <c r="S42" s="55"/>
      <c r="T42" s="55"/>
      <c r="U42" s="55"/>
      <c r="V42" s="57"/>
      <c r="W42" s="57"/>
      <c r="X42" s="60"/>
    </row>
    <row r="43" spans="1:24" ht="15" hidden="1" customHeight="1">
      <c r="A43" s="25"/>
      <c r="B43" s="10"/>
      <c r="F43" s="10"/>
      <c r="G43" s="10"/>
      <c r="H43" s="10"/>
      <c r="I43" s="153"/>
      <c r="J43" s="154"/>
      <c r="K43" s="154"/>
      <c r="L43" s="154"/>
      <c r="M43" s="154"/>
      <c r="N43" s="154"/>
      <c r="O43" s="154"/>
      <c r="P43" s="155"/>
      <c r="Q43" s="10"/>
      <c r="R43" s="54"/>
      <c r="S43" s="55"/>
      <c r="T43" s="55"/>
      <c r="U43" s="55"/>
      <c r="V43" s="57"/>
      <c r="W43" s="57"/>
      <c r="X43" s="60"/>
    </row>
    <row r="44" spans="1:24" ht="15" hidden="1" customHeight="1">
      <c r="A44" s="25"/>
      <c r="B44" s="10"/>
      <c r="F44" s="10"/>
      <c r="G44" s="10"/>
      <c r="H44" s="10"/>
      <c r="I44" s="153"/>
      <c r="J44" s="154"/>
      <c r="K44" s="154"/>
      <c r="L44" s="154"/>
      <c r="M44" s="154"/>
      <c r="N44" s="154"/>
      <c r="O44" s="154"/>
      <c r="P44" s="155"/>
      <c r="Q44" s="10"/>
      <c r="R44" s="54"/>
      <c r="S44" s="55"/>
      <c r="T44" s="55"/>
      <c r="U44" s="55"/>
      <c r="V44" s="57"/>
      <c r="W44" s="57"/>
      <c r="X44" s="60"/>
    </row>
    <row r="45" spans="1:24" ht="18.75" hidden="1" customHeight="1">
      <c r="A45" s="25"/>
      <c r="B45" s="10"/>
      <c r="F45" s="10"/>
      <c r="G45" s="10"/>
      <c r="H45" s="10"/>
      <c r="I45" s="153"/>
      <c r="J45" s="154"/>
      <c r="K45" s="154"/>
      <c r="L45" s="154"/>
      <c r="M45" s="154"/>
      <c r="N45" s="154"/>
      <c r="O45" s="154"/>
      <c r="P45" s="155"/>
      <c r="Q45" s="10"/>
      <c r="R45" s="54"/>
      <c r="S45" s="55"/>
      <c r="T45" s="55"/>
      <c r="U45" s="55"/>
      <c r="V45" s="57"/>
      <c r="W45" s="57"/>
      <c r="X45" s="60"/>
    </row>
    <row r="46" spans="1:24" ht="18.75" hidden="1" customHeight="1">
      <c r="A46" s="25"/>
      <c r="B46" s="10"/>
      <c r="F46" s="10"/>
      <c r="G46" s="10"/>
      <c r="H46" s="10"/>
      <c r="I46" s="153"/>
      <c r="J46" s="154"/>
      <c r="K46" s="154"/>
      <c r="L46" s="154"/>
      <c r="M46" s="154"/>
      <c r="N46" s="154"/>
      <c r="O46" s="154"/>
      <c r="P46" s="155"/>
      <c r="Q46" s="10"/>
      <c r="R46" s="54"/>
      <c r="S46" s="55"/>
      <c r="T46" s="55"/>
      <c r="U46" s="55"/>
      <c r="V46" s="57"/>
      <c r="W46" s="57"/>
      <c r="X46" s="60"/>
    </row>
    <row r="47" spans="1:24" ht="14.25" hidden="1" customHeight="1">
      <c r="A47" s="25"/>
      <c r="B47" s="10"/>
      <c r="F47" s="10"/>
      <c r="G47" s="10"/>
      <c r="H47" s="10"/>
      <c r="I47" s="153"/>
      <c r="J47" s="154"/>
      <c r="K47" s="154"/>
      <c r="L47" s="154"/>
      <c r="M47" s="154"/>
      <c r="N47" s="154"/>
      <c r="O47" s="154"/>
      <c r="P47" s="155"/>
      <c r="Q47" s="10"/>
      <c r="R47" s="54"/>
      <c r="S47" s="55"/>
      <c r="T47" s="55"/>
      <c r="U47" s="55"/>
      <c r="V47" s="57"/>
      <c r="W47" s="57"/>
      <c r="X47" s="60"/>
    </row>
    <row r="48" spans="1:24" ht="15" hidden="1" customHeight="1">
      <c r="A48" s="25"/>
      <c r="B48" s="10"/>
      <c r="F48" s="10"/>
      <c r="G48" s="10"/>
      <c r="H48" s="10"/>
      <c r="I48" s="153"/>
      <c r="J48" s="154"/>
      <c r="K48" s="154"/>
      <c r="L48" s="154"/>
      <c r="M48" s="154"/>
      <c r="N48" s="154"/>
      <c r="O48" s="154"/>
      <c r="P48" s="155"/>
      <c r="Q48" s="10"/>
      <c r="R48" s="54"/>
      <c r="S48" s="55"/>
      <c r="T48" s="55"/>
      <c r="U48" s="55"/>
      <c r="V48" s="57"/>
      <c r="W48" s="57"/>
      <c r="X48" s="60"/>
    </row>
    <row r="49" spans="1:24" ht="18.75" hidden="1" customHeight="1">
      <c r="A49" s="25"/>
      <c r="B49" s="10"/>
      <c r="F49" s="10"/>
      <c r="G49" s="10"/>
      <c r="H49" s="10"/>
      <c r="I49" s="153"/>
      <c r="J49" s="154"/>
      <c r="K49" s="154"/>
      <c r="L49" s="154"/>
      <c r="M49" s="154"/>
      <c r="N49" s="154"/>
      <c r="O49" s="154"/>
      <c r="P49" s="155"/>
      <c r="Q49" s="10"/>
      <c r="R49" s="54"/>
      <c r="S49" s="55"/>
      <c r="T49" s="55"/>
      <c r="U49" s="55"/>
      <c r="V49" s="57"/>
      <c r="W49" s="57"/>
      <c r="X49" s="60"/>
    </row>
    <row r="50" spans="1:24" ht="18.75" hidden="1" customHeight="1">
      <c r="A50" s="25"/>
      <c r="B50" s="10"/>
      <c r="F50" s="10"/>
      <c r="G50" s="10"/>
      <c r="H50" s="10"/>
      <c r="I50" s="153"/>
      <c r="J50" s="154"/>
      <c r="K50" s="154"/>
      <c r="L50" s="154"/>
      <c r="M50" s="154"/>
      <c r="N50" s="154"/>
      <c r="O50" s="154"/>
      <c r="P50" s="155"/>
      <c r="Q50" s="10"/>
      <c r="R50" s="54"/>
      <c r="S50" s="55"/>
      <c r="T50" s="55"/>
      <c r="U50" s="55"/>
      <c r="V50" s="57"/>
      <c r="W50" s="57"/>
      <c r="X50" s="60"/>
    </row>
    <row r="51" spans="1:24" ht="15" hidden="1" customHeight="1">
      <c r="A51" s="25"/>
      <c r="B51" s="10"/>
      <c r="F51" s="10"/>
      <c r="G51" s="10"/>
      <c r="H51" s="10"/>
      <c r="I51" s="153"/>
      <c r="J51" s="154"/>
      <c r="K51" s="154"/>
      <c r="L51" s="154"/>
      <c r="M51" s="154"/>
      <c r="N51" s="154"/>
      <c r="O51" s="154"/>
      <c r="P51" s="155"/>
      <c r="Q51" s="10"/>
      <c r="R51" s="54"/>
      <c r="S51" s="55"/>
      <c r="T51" s="55"/>
      <c r="U51" s="55"/>
      <c r="V51" s="57"/>
      <c r="W51" s="57"/>
      <c r="X51" s="60"/>
    </row>
    <row r="52" spans="1:24" ht="18.75" hidden="1" customHeight="1">
      <c r="A52" s="25"/>
      <c r="B52" s="10"/>
      <c r="F52" s="10"/>
      <c r="G52" s="10"/>
      <c r="H52" s="10"/>
      <c r="I52" s="153"/>
      <c r="J52" s="154"/>
      <c r="K52" s="154"/>
      <c r="L52" s="154"/>
      <c r="M52" s="154"/>
      <c r="N52" s="154"/>
      <c r="O52" s="154"/>
      <c r="P52" s="155"/>
      <c r="Q52" s="10"/>
      <c r="R52" s="54"/>
      <c r="S52" s="55"/>
      <c r="T52" s="55"/>
      <c r="U52" s="55"/>
      <c r="V52" s="57"/>
      <c r="W52" s="57"/>
      <c r="X52" s="60"/>
    </row>
    <row r="53" spans="1:24" ht="14.25" hidden="1" customHeight="1">
      <c r="A53" s="25"/>
      <c r="B53" s="10"/>
      <c r="F53" s="10"/>
      <c r="G53" s="10"/>
      <c r="H53" s="10"/>
      <c r="I53" s="153"/>
      <c r="J53" s="154"/>
      <c r="K53" s="154"/>
      <c r="L53" s="154"/>
      <c r="M53" s="154"/>
      <c r="N53" s="154"/>
      <c r="O53" s="154"/>
      <c r="P53" s="155"/>
      <c r="Q53" s="10"/>
      <c r="R53" s="54"/>
      <c r="S53" s="55"/>
      <c r="T53" s="55"/>
      <c r="U53" s="55"/>
      <c r="V53" s="57"/>
      <c r="W53" s="57"/>
      <c r="X53" s="60"/>
    </row>
    <row r="54" spans="1:24" ht="15" hidden="1" customHeight="1">
      <c r="A54" s="25"/>
      <c r="B54" s="10"/>
      <c r="F54" s="10"/>
      <c r="G54" s="10"/>
      <c r="H54" s="10"/>
      <c r="I54" s="153"/>
      <c r="J54" s="154"/>
      <c r="K54" s="154"/>
      <c r="L54" s="154"/>
      <c r="M54" s="154"/>
      <c r="N54" s="154"/>
      <c r="O54" s="154"/>
      <c r="P54" s="155"/>
      <c r="Q54" s="10"/>
      <c r="R54" s="54"/>
      <c r="S54" s="55"/>
      <c r="T54" s="55"/>
      <c r="U54" s="55"/>
      <c r="V54" s="57"/>
      <c r="W54" s="57"/>
      <c r="X54" s="60"/>
    </row>
    <row r="55" spans="1:24" ht="15" hidden="1" customHeight="1">
      <c r="A55" s="25"/>
      <c r="B55" s="10"/>
      <c r="F55" s="10"/>
      <c r="G55" s="10"/>
      <c r="H55" s="10"/>
      <c r="I55" s="153"/>
      <c r="J55" s="154"/>
      <c r="K55" s="154"/>
      <c r="L55" s="154"/>
      <c r="M55" s="154"/>
      <c r="N55" s="154"/>
      <c r="O55" s="154"/>
      <c r="P55" s="155"/>
      <c r="Q55" s="10"/>
      <c r="R55" s="54"/>
      <c r="S55" s="55"/>
      <c r="T55" s="55"/>
      <c r="U55" s="55"/>
      <c r="V55" s="57"/>
      <c r="W55" s="57"/>
      <c r="X55" s="60"/>
    </row>
    <row r="56" spans="1:24" ht="18.75" hidden="1" customHeight="1">
      <c r="A56" s="25"/>
      <c r="B56" s="10"/>
      <c r="F56" s="10"/>
      <c r="G56" s="10"/>
      <c r="H56" s="10"/>
      <c r="I56" s="153"/>
      <c r="J56" s="154"/>
      <c r="K56" s="154"/>
      <c r="L56" s="154"/>
      <c r="M56" s="154"/>
      <c r="N56" s="154"/>
      <c r="O56" s="154"/>
      <c r="P56" s="155"/>
      <c r="Q56" s="10"/>
      <c r="R56" s="54"/>
      <c r="S56" s="55"/>
      <c r="T56" s="55"/>
      <c r="U56" s="55"/>
      <c r="V56" s="57"/>
      <c r="W56" s="57"/>
      <c r="X56" s="60"/>
    </row>
    <row r="57" spans="1:24" ht="18.75" hidden="1" customHeight="1">
      <c r="A57" s="25"/>
      <c r="B57" s="10"/>
      <c r="F57" s="10"/>
      <c r="G57" s="10"/>
      <c r="H57" s="10"/>
      <c r="I57" s="153"/>
      <c r="J57" s="154"/>
      <c r="K57" s="154"/>
      <c r="L57" s="154"/>
      <c r="M57" s="154"/>
      <c r="N57" s="154"/>
      <c r="O57" s="154"/>
      <c r="P57" s="155"/>
      <c r="Q57" s="10"/>
      <c r="R57" s="54"/>
      <c r="S57" s="55"/>
      <c r="T57" s="55"/>
      <c r="U57" s="55"/>
      <c r="V57" s="57"/>
      <c r="W57" s="57"/>
      <c r="X57" s="60"/>
    </row>
    <row r="58" spans="1:24" ht="18.75" hidden="1" customHeight="1">
      <c r="A58" s="25"/>
      <c r="B58" s="10"/>
      <c r="F58" s="10"/>
      <c r="G58" s="10"/>
      <c r="H58" s="10"/>
      <c r="I58" s="153"/>
      <c r="J58" s="154"/>
      <c r="K58" s="154"/>
      <c r="L58" s="154"/>
      <c r="M58" s="154"/>
      <c r="N58" s="154"/>
      <c r="O58" s="154"/>
      <c r="P58" s="155"/>
      <c r="Q58" s="10"/>
      <c r="R58" s="54"/>
      <c r="S58" s="55"/>
      <c r="T58" s="55"/>
      <c r="U58" s="55"/>
      <c r="V58" s="57"/>
      <c r="W58" s="57"/>
      <c r="X58" s="60"/>
    </row>
    <row r="59" spans="1:24" ht="15.75" hidden="1" customHeight="1">
      <c r="A59" s="10"/>
      <c r="B59" s="10"/>
      <c r="F59" s="10"/>
      <c r="G59" s="10"/>
      <c r="H59" s="10"/>
      <c r="I59" s="153"/>
      <c r="J59" s="154"/>
      <c r="K59" s="154"/>
      <c r="L59" s="154"/>
      <c r="M59" s="154"/>
      <c r="N59" s="154"/>
      <c r="O59" s="154"/>
      <c r="P59" s="155"/>
      <c r="Q59" s="10"/>
      <c r="R59" s="54"/>
      <c r="S59" s="55"/>
      <c r="T59" s="55"/>
      <c r="U59" s="55"/>
      <c r="V59" s="57"/>
      <c r="W59" s="57"/>
      <c r="X59" s="60"/>
    </row>
    <row r="60" spans="1:24" ht="15" hidden="1" customHeight="1">
      <c r="A60" s="10"/>
      <c r="B60" s="10"/>
      <c r="F60" s="10"/>
      <c r="G60" s="10"/>
      <c r="H60" s="10"/>
      <c r="I60" s="153"/>
      <c r="J60" s="154"/>
      <c r="K60" s="154"/>
      <c r="L60" s="154"/>
      <c r="M60" s="154"/>
      <c r="N60" s="154"/>
      <c r="O60" s="154"/>
      <c r="P60" s="155"/>
      <c r="Q60" s="10"/>
      <c r="R60" s="54"/>
      <c r="S60" s="55"/>
      <c r="T60" s="55"/>
      <c r="U60" s="55"/>
      <c r="V60" s="57"/>
      <c r="W60" s="57"/>
      <c r="X60" s="60"/>
    </row>
    <row r="61" spans="1:24" ht="18.75" hidden="1" customHeight="1">
      <c r="A61" s="10"/>
      <c r="B61" s="10"/>
      <c r="F61" s="10"/>
      <c r="G61" s="10"/>
      <c r="H61" s="10"/>
      <c r="I61" s="153"/>
      <c r="J61" s="154"/>
      <c r="K61" s="154"/>
      <c r="L61" s="154"/>
      <c r="M61" s="154"/>
      <c r="N61" s="154"/>
      <c r="O61" s="154"/>
      <c r="P61" s="155"/>
      <c r="Q61" s="10"/>
      <c r="R61" s="54"/>
      <c r="S61" s="55"/>
      <c r="T61" s="55"/>
      <c r="U61" s="55"/>
      <c r="V61" s="57"/>
      <c r="W61" s="57"/>
      <c r="X61" s="60"/>
    </row>
    <row r="62" spans="1:24" ht="15" hidden="1" customHeight="1">
      <c r="A62" s="10"/>
      <c r="B62" s="10"/>
      <c r="F62" s="10"/>
      <c r="G62" s="10"/>
      <c r="H62" s="10"/>
      <c r="I62" s="153"/>
      <c r="J62" s="154"/>
      <c r="K62" s="154"/>
      <c r="L62" s="154"/>
      <c r="M62" s="154"/>
      <c r="N62" s="154"/>
      <c r="O62" s="154"/>
      <c r="P62" s="155"/>
      <c r="Q62" s="10"/>
      <c r="R62" s="54"/>
      <c r="S62" s="55"/>
      <c r="T62" s="55"/>
      <c r="U62" s="55"/>
      <c r="V62" s="57"/>
      <c r="W62" s="57"/>
      <c r="X62" s="60"/>
    </row>
    <row r="63" spans="1:24" ht="15" hidden="1" customHeight="1">
      <c r="A63" s="10"/>
      <c r="B63" s="10"/>
      <c r="F63" s="10"/>
      <c r="G63" s="10"/>
      <c r="H63" s="10"/>
      <c r="I63" s="153"/>
      <c r="J63" s="154"/>
      <c r="K63" s="154"/>
      <c r="L63" s="154"/>
      <c r="M63" s="154"/>
      <c r="N63" s="154"/>
      <c r="O63" s="154"/>
      <c r="P63" s="155"/>
      <c r="Q63" s="10"/>
      <c r="R63" s="54"/>
      <c r="S63" s="55"/>
      <c r="T63" s="55"/>
      <c r="U63" s="55"/>
      <c r="V63" s="57"/>
      <c r="W63" s="57"/>
      <c r="X63" s="60"/>
    </row>
    <row r="64" spans="1:24" ht="15" hidden="1" customHeight="1">
      <c r="A64" s="10"/>
      <c r="B64" s="10"/>
      <c r="F64" s="10"/>
      <c r="G64" s="10"/>
      <c r="H64" s="10"/>
      <c r="I64" s="153"/>
      <c r="J64" s="154"/>
      <c r="K64" s="154"/>
      <c r="L64" s="154"/>
      <c r="M64" s="154"/>
      <c r="N64" s="154"/>
      <c r="O64" s="154"/>
      <c r="P64" s="155"/>
      <c r="Q64" s="10"/>
      <c r="R64" s="54"/>
      <c r="S64" s="55"/>
      <c r="T64" s="55"/>
      <c r="U64" s="55"/>
      <c r="V64" s="57"/>
      <c r="W64" s="57"/>
      <c r="X64" s="60"/>
    </row>
    <row r="65" spans="1:24" ht="15" hidden="1" customHeight="1">
      <c r="A65" s="10"/>
      <c r="B65" s="10"/>
      <c r="F65" s="10"/>
      <c r="G65" s="10"/>
      <c r="H65" s="10"/>
      <c r="I65" s="153"/>
      <c r="J65" s="154"/>
      <c r="K65" s="154"/>
      <c r="L65" s="154"/>
      <c r="M65" s="154"/>
      <c r="N65" s="154"/>
      <c r="O65" s="154"/>
      <c r="P65" s="155"/>
      <c r="Q65" s="10"/>
      <c r="R65" s="54"/>
      <c r="S65" s="55"/>
      <c r="T65" s="55"/>
      <c r="U65" s="55"/>
      <c r="V65" s="57"/>
      <c r="W65" s="57"/>
      <c r="X65" s="60"/>
    </row>
    <row r="66" spans="1:24" ht="15" hidden="1" customHeight="1">
      <c r="A66" s="10"/>
      <c r="B66" s="10"/>
      <c r="F66" s="10"/>
      <c r="G66" s="10"/>
      <c r="H66" s="10"/>
      <c r="I66" s="153"/>
      <c r="J66" s="154"/>
      <c r="K66" s="154"/>
      <c r="L66" s="154"/>
      <c r="M66" s="154"/>
      <c r="N66" s="154"/>
      <c r="O66" s="154"/>
      <c r="P66" s="155"/>
      <c r="Q66" s="10"/>
      <c r="R66" s="54"/>
      <c r="S66" s="55"/>
      <c r="T66" s="55"/>
      <c r="U66" s="55"/>
      <c r="V66" s="57"/>
      <c r="W66" s="57"/>
      <c r="X66" s="60"/>
    </row>
    <row r="67" spans="1:24" ht="15" hidden="1" customHeight="1">
      <c r="A67" s="10"/>
      <c r="B67" s="10"/>
      <c r="F67" s="10"/>
      <c r="G67" s="10"/>
      <c r="H67" s="10"/>
      <c r="I67" s="153"/>
      <c r="J67" s="154"/>
      <c r="K67" s="154"/>
      <c r="L67" s="154"/>
      <c r="M67" s="154"/>
      <c r="N67" s="154"/>
      <c r="O67" s="154"/>
      <c r="P67" s="155"/>
      <c r="Q67" s="10"/>
      <c r="R67" s="54"/>
      <c r="S67" s="55"/>
      <c r="T67" s="55"/>
      <c r="U67" s="55"/>
      <c r="V67" s="57"/>
      <c r="W67" s="57"/>
      <c r="X67" s="60"/>
    </row>
    <row r="68" spans="1:24" ht="18.75" hidden="1" customHeight="1">
      <c r="A68" s="25"/>
      <c r="B68" s="10"/>
      <c r="F68" s="10"/>
      <c r="G68" s="10"/>
      <c r="H68" s="10"/>
      <c r="I68" s="153"/>
      <c r="J68" s="154"/>
      <c r="K68" s="154"/>
      <c r="L68" s="154"/>
      <c r="M68" s="154"/>
      <c r="N68" s="154"/>
      <c r="O68" s="154"/>
      <c r="P68" s="155"/>
      <c r="Q68" s="10"/>
      <c r="R68" s="54"/>
      <c r="S68" s="55"/>
      <c r="T68" s="55"/>
      <c r="U68" s="55"/>
      <c r="V68" s="57"/>
      <c r="W68" s="57"/>
      <c r="X68" s="60"/>
    </row>
    <row r="69" spans="1:24" ht="18.75" hidden="1" customHeight="1">
      <c r="A69" s="25"/>
      <c r="B69" s="10"/>
      <c r="F69" s="10"/>
      <c r="G69" s="10"/>
      <c r="H69" s="10"/>
      <c r="I69" s="153"/>
      <c r="J69" s="154"/>
      <c r="K69" s="154"/>
      <c r="L69" s="154"/>
      <c r="M69" s="154"/>
      <c r="N69" s="154"/>
      <c r="O69" s="154"/>
      <c r="P69" s="155"/>
      <c r="Q69" s="10"/>
      <c r="R69" s="54"/>
      <c r="S69" s="55"/>
      <c r="T69" s="55"/>
      <c r="U69" s="55"/>
      <c r="V69" s="57"/>
      <c r="W69" s="57"/>
      <c r="X69" s="60"/>
    </row>
    <row r="70" spans="1:24" ht="18.75" hidden="1" customHeight="1">
      <c r="A70" s="25"/>
      <c r="B70" s="10"/>
      <c r="F70" s="10"/>
      <c r="G70" s="10"/>
      <c r="H70" s="10"/>
      <c r="I70" s="153"/>
      <c r="J70" s="154"/>
      <c r="K70" s="154"/>
      <c r="L70" s="154"/>
      <c r="M70" s="154"/>
      <c r="N70" s="154"/>
      <c r="O70" s="154"/>
      <c r="P70" s="155"/>
      <c r="Q70" s="10"/>
      <c r="R70" s="54"/>
      <c r="S70" s="55"/>
      <c r="T70" s="55"/>
      <c r="U70" s="55"/>
      <c r="V70" s="57"/>
      <c r="W70" s="57"/>
      <c r="X70" s="60"/>
    </row>
    <row r="71" spans="1:24" ht="18.75" hidden="1" customHeight="1">
      <c r="A71" s="25"/>
      <c r="B71" s="10"/>
      <c r="F71" s="10"/>
      <c r="G71" s="10"/>
      <c r="H71" s="10"/>
      <c r="I71" s="153"/>
      <c r="J71" s="154"/>
      <c r="K71" s="154"/>
      <c r="L71" s="154"/>
      <c r="M71" s="154"/>
      <c r="N71" s="154"/>
      <c r="O71" s="154"/>
      <c r="P71" s="155"/>
      <c r="Q71" s="10"/>
      <c r="R71" s="54"/>
      <c r="S71" s="55"/>
      <c r="T71" s="55"/>
      <c r="U71" s="55"/>
      <c r="V71" s="57"/>
      <c r="W71" s="57"/>
      <c r="X71" s="60"/>
    </row>
    <row r="72" spans="1:24" ht="18.75" hidden="1" customHeight="1">
      <c r="A72" s="25"/>
      <c r="B72" s="10"/>
      <c r="F72" s="10"/>
      <c r="G72" s="10"/>
      <c r="H72" s="10"/>
      <c r="I72" s="153"/>
      <c r="J72" s="154"/>
      <c r="K72" s="154"/>
      <c r="L72" s="154"/>
      <c r="M72" s="154"/>
      <c r="N72" s="154"/>
      <c r="O72" s="154"/>
      <c r="P72" s="155"/>
      <c r="Q72" s="10"/>
      <c r="R72" s="54"/>
      <c r="S72" s="55"/>
      <c r="T72" s="55"/>
      <c r="U72" s="55"/>
      <c r="V72" s="57"/>
      <c r="W72" s="57"/>
      <c r="X72" s="60"/>
    </row>
    <row r="73" spans="1:24" ht="19.5" hidden="1" customHeight="1">
      <c r="A73" s="25"/>
      <c r="B73" s="10"/>
      <c r="F73" s="10"/>
      <c r="G73" s="10"/>
      <c r="H73" s="10"/>
      <c r="I73" s="153"/>
      <c r="J73" s="154"/>
      <c r="K73" s="154"/>
      <c r="L73" s="154"/>
      <c r="M73" s="154"/>
      <c r="N73" s="154"/>
      <c r="O73" s="154"/>
      <c r="P73" s="155"/>
      <c r="Q73" s="10"/>
      <c r="R73" s="54"/>
      <c r="S73" s="55"/>
      <c r="T73" s="55"/>
      <c r="U73" s="55"/>
      <c r="V73" s="57"/>
      <c r="W73" s="57"/>
      <c r="X73" s="60"/>
    </row>
    <row r="74" spans="1:24" ht="14.25" hidden="1" customHeight="1">
      <c r="A74" s="25"/>
      <c r="B74" s="10"/>
      <c r="F74" s="10"/>
      <c r="G74" s="10"/>
      <c r="H74" s="10"/>
      <c r="I74" s="153"/>
      <c r="J74" s="154"/>
      <c r="K74" s="154"/>
      <c r="L74" s="154"/>
      <c r="M74" s="154"/>
      <c r="N74" s="154"/>
      <c r="O74" s="154"/>
      <c r="P74" s="155"/>
      <c r="Q74" s="10"/>
      <c r="R74" s="54"/>
      <c r="S74" s="55"/>
      <c r="T74" s="55"/>
      <c r="U74" s="55"/>
      <c r="V74" s="57"/>
      <c r="W74" s="57"/>
      <c r="X74" s="60"/>
    </row>
    <row r="75" spans="1:24" ht="15" hidden="1" customHeight="1">
      <c r="A75" s="25"/>
      <c r="B75" s="10"/>
      <c r="F75" s="10"/>
      <c r="G75" s="10"/>
      <c r="H75" s="10"/>
      <c r="I75" s="153"/>
      <c r="J75" s="154"/>
      <c r="K75" s="154"/>
      <c r="L75" s="154"/>
      <c r="M75" s="154"/>
      <c r="N75" s="154"/>
      <c r="O75" s="154"/>
      <c r="P75" s="155"/>
      <c r="Q75" s="10"/>
      <c r="R75" s="54"/>
      <c r="S75" s="55"/>
      <c r="T75" s="55"/>
      <c r="U75" s="55"/>
      <c r="V75" s="57"/>
      <c r="W75" s="57"/>
      <c r="X75" s="60"/>
    </row>
    <row r="76" spans="1:24" ht="18.75" hidden="1" customHeight="1">
      <c r="A76" s="25"/>
      <c r="B76" s="10"/>
      <c r="F76" s="10"/>
      <c r="G76" s="10"/>
      <c r="H76" s="10"/>
      <c r="I76" s="153"/>
      <c r="J76" s="154"/>
      <c r="K76" s="154"/>
      <c r="L76" s="154"/>
      <c r="M76" s="154"/>
      <c r="N76" s="154"/>
      <c r="O76" s="154"/>
      <c r="P76" s="155"/>
      <c r="Q76" s="10"/>
      <c r="R76" s="54"/>
      <c r="S76" s="55"/>
      <c r="T76" s="55"/>
      <c r="U76" s="55"/>
      <c r="V76" s="57"/>
      <c r="W76" s="57"/>
      <c r="X76" s="60"/>
    </row>
    <row r="77" spans="1:24" ht="18.75" hidden="1" customHeight="1">
      <c r="A77" s="25"/>
      <c r="B77" s="10"/>
      <c r="F77" s="10"/>
      <c r="G77" s="10"/>
      <c r="H77" s="10"/>
      <c r="I77" s="153"/>
      <c r="J77" s="154"/>
      <c r="K77" s="154"/>
      <c r="L77" s="154"/>
      <c r="M77" s="154"/>
      <c r="N77" s="154"/>
      <c r="O77" s="154"/>
      <c r="P77" s="155"/>
      <c r="Q77" s="10"/>
      <c r="R77" s="54"/>
      <c r="S77" s="55"/>
      <c r="T77" s="55"/>
      <c r="U77" s="55"/>
      <c r="V77" s="57"/>
      <c r="W77" s="57"/>
      <c r="X77" s="60"/>
    </row>
    <row r="78" spans="1:24" ht="14.25" hidden="1" customHeight="1">
      <c r="A78" s="25"/>
      <c r="B78" s="10"/>
      <c r="F78" s="10"/>
      <c r="G78" s="10"/>
      <c r="H78" s="10"/>
      <c r="I78" s="153"/>
      <c r="J78" s="154"/>
      <c r="K78" s="154"/>
      <c r="L78" s="154"/>
      <c r="M78" s="154"/>
      <c r="N78" s="154"/>
      <c r="O78" s="154"/>
      <c r="P78" s="155"/>
      <c r="Q78" s="10"/>
      <c r="R78" s="54"/>
      <c r="S78" s="55"/>
      <c r="T78" s="55"/>
      <c r="U78" s="55"/>
      <c r="V78" s="57"/>
      <c r="W78" s="57"/>
      <c r="X78" s="60"/>
    </row>
    <row r="79" spans="1:24" ht="14.25" hidden="1" customHeight="1">
      <c r="A79" s="25"/>
      <c r="B79" s="10"/>
      <c r="F79" s="10"/>
      <c r="G79" s="10"/>
      <c r="H79" s="10"/>
      <c r="I79" s="153"/>
      <c r="J79" s="154"/>
      <c r="K79" s="154"/>
      <c r="L79" s="154"/>
      <c r="M79" s="154"/>
      <c r="N79" s="154"/>
      <c r="O79" s="154"/>
      <c r="P79" s="155"/>
      <c r="Q79" s="10"/>
      <c r="R79" s="54"/>
      <c r="S79" s="55"/>
      <c r="T79" s="55"/>
      <c r="U79" s="55"/>
      <c r="V79" s="57"/>
      <c r="W79" s="57"/>
      <c r="X79" s="60"/>
    </row>
    <row r="80" spans="1:24" ht="14.25" hidden="1" customHeight="1">
      <c r="A80" s="25"/>
      <c r="B80" s="10"/>
      <c r="F80" s="10"/>
      <c r="G80" s="10"/>
      <c r="H80" s="10"/>
      <c r="I80" s="153"/>
      <c r="J80" s="154"/>
      <c r="K80" s="154"/>
      <c r="L80" s="154"/>
      <c r="M80" s="154"/>
      <c r="N80" s="154"/>
      <c r="O80" s="154"/>
      <c r="P80" s="155"/>
      <c r="Q80" s="10"/>
      <c r="R80" s="54"/>
      <c r="S80" s="55"/>
      <c r="T80" s="55"/>
      <c r="U80" s="55"/>
      <c r="V80" s="57"/>
      <c r="W80" s="57"/>
      <c r="X80" s="60"/>
    </row>
    <row r="81" spans="1:24" ht="14.25" hidden="1" customHeight="1">
      <c r="A81" s="25"/>
      <c r="B81" s="10"/>
      <c r="F81" s="10"/>
      <c r="G81" s="10"/>
      <c r="H81" s="10"/>
      <c r="I81" s="153"/>
      <c r="J81" s="154"/>
      <c r="K81" s="154"/>
      <c r="L81" s="154"/>
      <c r="M81" s="154"/>
      <c r="N81" s="154"/>
      <c r="O81" s="154"/>
      <c r="P81" s="155"/>
      <c r="Q81" s="10"/>
      <c r="R81" s="54"/>
      <c r="S81" s="55"/>
      <c r="T81" s="55"/>
      <c r="U81" s="55"/>
      <c r="V81" s="57"/>
      <c r="W81" s="57"/>
      <c r="X81" s="60"/>
    </row>
    <row r="82" spans="1:24" ht="14.25" hidden="1" customHeight="1">
      <c r="A82" s="25"/>
      <c r="B82" s="10"/>
      <c r="F82" s="10"/>
      <c r="G82" s="10"/>
      <c r="H82" s="10"/>
      <c r="I82" s="153"/>
      <c r="J82" s="154"/>
      <c r="K82" s="154"/>
      <c r="L82" s="154"/>
      <c r="M82" s="154"/>
      <c r="N82" s="154"/>
      <c r="O82" s="154"/>
      <c r="P82" s="155"/>
      <c r="Q82" s="10"/>
      <c r="R82" s="54"/>
      <c r="S82" s="55"/>
      <c r="T82" s="55"/>
      <c r="U82" s="55"/>
      <c r="V82" s="57"/>
      <c r="W82" s="57"/>
      <c r="X82" s="60"/>
    </row>
    <row r="83" spans="1:24" ht="14.25" hidden="1" customHeight="1">
      <c r="A83" s="25"/>
      <c r="B83" s="10"/>
      <c r="F83" s="10"/>
      <c r="G83" s="10"/>
      <c r="H83" s="10"/>
      <c r="I83" s="153"/>
      <c r="J83" s="154"/>
      <c r="K83" s="154"/>
      <c r="L83" s="154"/>
      <c r="M83" s="154"/>
      <c r="N83" s="154"/>
      <c r="O83" s="154"/>
      <c r="P83" s="155"/>
      <c r="Q83" s="10"/>
      <c r="R83" s="54"/>
      <c r="S83" s="55"/>
      <c r="T83" s="55"/>
      <c r="U83" s="55"/>
      <c r="V83" s="57"/>
      <c r="W83" s="57"/>
      <c r="X83" s="60"/>
    </row>
    <row r="84" spans="1:24" ht="14.25" hidden="1" customHeight="1">
      <c r="A84" s="25"/>
      <c r="B84" s="10"/>
      <c r="F84" s="10"/>
      <c r="G84" s="10"/>
      <c r="H84" s="10"/>
      <c r="I84" s="153"/>
      <c r="J84" s="154"/>
      <c r="K84" s="154"/>
      <c r="L84" s="154"/>
      <c r="M84" s="154"/>
      <c r="N84" s="154"/>
      <c r="O84" s="154"/>
      <c r="P84" s="155"/>
      <c r="Q84" s="10"/>
      <c r="R84" s="54"/>
      <c r="S84" s="55"/>
      <c r="T84" s="55"/>
      <c r="U84" s="55"/>
      <c r="V84" s="57"/>
      <c r="W84" s="57"/>
      <c r="X84" s="60"/>
    </row>
    <row r="85" spans="1:24" ht="14.25" hidden="1" customHeight="1">
      <c r="A85" s="25"/>
      <c r="B85" s="10"/>
      <c r="F85" s="10"/>
      <c r="G85" s="10"/>
      <c r="H85" s="10"/>
      <c r="I85" s="153"/>
      <c r="J85" s="154"/>
      <c r="K85" s="154"/>
      <c r="L85" s="154"/>
      <c r="M85" s="154"/>
      <c r="N85" s="154"/>
      <c r="O85" s="154"/>
      <c r="P85" s="155"/>
      <c r="Q85" s="10"/>
      <c r="R85" s="54"/>
      <c r="S85" s="55"/>
      <c r="T85" s="55"/>
      <c r="U85" s="55"/>
      <c r="V85" s="57"/>
      <c r="W85" s="57"/>
      <c r="X85" s="60"/>
    </row>
    <row r="86" spans="1:24" ht="14.25" hidden="1" customHeight="1">
      <c r="A86" s="25"/>
      <c r="B86" s="10"/>
      <c r="F86" s="10"/>
      <c r="G86" s="10"/>
      <c r="H86" s="10"/>
      <c r="I86" s="153"/>
      <c r="J86" s="154"/>
      <c r="K86" s="154"/>
      <c r="L86" s="154"/>
      <c r="M86" s="154"/>
      <c r="N86" s="154"/>
      <c r="O86" s="154"/>
      <c r="P86" s="155"/>
      <c r="Q86" s="10"/>
      <c r="R86" s="61"/>
      <c r="S86" s="62"/>
      <c r="T86" s="62"/>
      <c r="U86" s="62"/>
      <c r="V86" s="64"/>
      <c r="W86" s="57"/>
      <c r="X86" s="60"/>
    </row>
    <row r="87" spans="1:24" ht="14.25" hidden="1" customHeight="1">
      <c r="A87" s="25"/>
      <c r="B87" s="10"/>
      <c r="F87" s="10"/>
      <c r="G87" s="10"/>
      <c r="H87" s="10"/>
      <c r="I87" s="153"/>
      <c r="J87" s="154"/>
      <c r="K87" s="154"/>
      <c r="L87" s="154"/>
      <c r="M87" s="154"/>
      <c r="N87" s="154"/>
      <c r="O87" s="154"/>
      <c r="P87" s="155"/>
      <c r="Q87" s="10"/>
      <c r="R87" s="56"/>
      <c r="S87" s="57"/>
      <c r="T87" s="57"/>
      <c r="U87" s="57"/>
      <c r="V87" s="57"/>
      <c r="W87" s="57"/>
      <c r="X87" s="60"/>
    </row>
    <row r="88" spans="1:24">
      <c r="A88" s="25"/>
      <c r="B88" s="10"/>
      <c r="F88" s="10"/>
      <c r="G88" s="10"/>
      <c r="H88" s="10"/>
      <c r="I88" s="153"/>
      <c r="J88" s="154"/>
      <c r="K88" s="154"/>
      <c r="L88" s="154"/>
      <c r="M88" s="154"/>
      <c r="N88" s="154"/>
      <c r="O88" s="154"/>
      <c r="P88" s="155"/>
      <c r="Q88" s="10"/>
      <c r="R88" s="56"/>
      <c r="S88" s="57"/>
      <c r="T88" s="57"/>
      <c r="U88" s="57"/>
      <c r="V88" s="57"/>
      <c r="W88" s="57"/>
      <c r="X88" s="60"/>
    </row>
    <row r="89" spans="1:24">
      <c r="I89" s="153" t="s">
        <v>87</v>
      </c>
      <c r="J89" s="154"/>
      <c r="K89" s="154"/>
      <c r="L89" s="154"/>
      <c r="M89" s="154"/>
      <c r="N89" s="154"/>
      <c r="O89" s="154"/>
      <c r="P89" s="155"/>
      <c r="R89" s="56"/>
      <c r="S89" s="57"/>
      <c r="T89" s="57"/>
      <c r="U89" s="57"/>
      <c r="V89" s="57"/>
      <c r="W89" s="57"/>
      <c r="X89" s="60"/>
    </row>
    <row r="90" spans="1:24">
      <c r="I90" s="153"/>
      <c r="J90" s="154"/>
      <c r="K90" s="154"/>
      <c r="L90" s="154"/>
      <c r="M90" s="154"/>
      <c r="N90" s="154"/>
      <c r="O90" s="154"/>
      <c r="P90" s="155"/>
      <c r="R90" s="56"/>
      <c r="S90" s="57"/>
      <c r="T90" s="57"/>
      <c r="U90" s="57"/>
      <c r="V90" s="57"/>
      <c r="W90" s="57"/>
      <c r="X90" s="60"/>
    </row>
    <row r="91" spans="1:24">
      <c r="I91" s="153"/>
      <c r="J91" s="154"/>
      <c r="K91" s="154"/>
      <c r="L91" s="154"/>
      <c r="M91" s="154"/>
      <c r="N91" s="154"/>
      <c r="O91" s="154"/>
      <c r="P91" s="155"/>
      <c r="R91" s="56"/>
      <c r="S91" s="57"/>
      <c r="T91" s="57"/>
      <c r="U91" s="57"/>
      <c r="V91" s="57"/>
      <c r="W91" s="57"/>
      <c r="X91" s="60"/>
    </row>
    <row r="92" spans="1:24">
      <c r="I92" s="153"/>
      <c r="J92" s="154"/>
      <c r="K92" s="154"/>
      <c r="L92" s="154"/>
      <c r="M92" s="154"/>
      <c r="N92" s="154"/>
      <c r="O92" s="154"/>
      <c r="P92" s="155"/>
      <c r="R92" s="56"/>
      <c r="S92" s="57"/>
      <c r="T92" s="57"/>
      <c r="U92" s="57"/>
      <c r="V92" s="57"/>
      <c r="W92" s="57"/>
      <c r="X92" s="60"/>
    </row>
    <row r="93" spans="1:24">
      <c r="I93" s="156"/>
      <c r="J93" s="157"/>
      <c r="K93" s="157"/>
      <c r="L93" s="157"/>
      <c r="M93" s="157"/>
      <c r="N93" s="157"/>
      <c r="O93" s="157"/>
      <c r="P93" s="158"/>
      <c r="R93" s="63"/>
      <c r="S93" s="64"/>
      <c r="T93" s="64"/>
      <c r="U93" s="64"/>
      <c r="V93" s="64"/>
      <c r="W93" s="64"/>
      <c r="X93" s="65"/>
    </row>
    <row r="94" spans="1:24">
      <c r="Q94" s="57"/>
      <c r="R94" s="57"/>
      <c r="S94" s="57"/>
      <c r="T94" s="57"/>
      <c r="U94" s="57"/>
      <c r="V94" s="57"/>
      <c r="W94" s="57"/>
      <c r="X94" s="57"/>
    </row>
    <row r="95" spans="1:24">
      <c r="Q95" s="57"/>
      <c r="R95" s="57"/>
      <c r="S95" s="57"/>
      <c r="T95" s="57"/>
      <c r="U95" s="57"/>
      <c r="V95" s="57"/>
      <c r="W95" s="57"/>
      <c r="X95" s="57"/>
    </row>
    <row r="96" spans="1:24">
      <c r="Q96" s="57"/>
      <c r="R96" s="57"/>
      <c r="S96" s="57"/>
      <c r="T96" s="57"/>
      <c r="U96" s="57"/>
      <c r="V96" s="57"/>
      <c r="W96" s="57"/>
      <c r="X96" s="57"/>
    </row>
    <row r="97" spans="17:24">
      <c r="Q97" s="57"/>
      <c r="R97" s="57"/>
      <c r="S97" s="57"/>
      <c r="T97" s="57"/>
      <c r="U97" s="57"/>
      <c r="V97" s="57"/>
      <c r="W97" s="57"/>
      <c r="X97" s="57"/>
    </row>
    <row r="98" spans="17:24">
      <c r="Q98" s="57"/>
      <c r="R98" s="57"/>
      <c r="S98" s="57"/>
      <c r="T98" s="57"/>
      <c r="U98" s="57"/>
      <c r="V98" s="57"/>
      <c r="W98" s="57"/>
      <c r="X98" s="57"/>
    </row>
    <row r="99" spans="17:24">
      <c r="Q99" s="57"/>
      <c r="R99" s="57"/>
      <c r="S99" s="57"/>
      <c r="T99" s="57"/>
      <c r="U99" s="57"/>
      <c r="V99" s="57"/>
      <c r="W99" s="57"/>
      <c r="X99" s="57"/>
    </row>
  </sheetData>
  <mergeCells count="42">
    <mergeCell ref="I29:P29"/>
    <mergeCell ref="C30:E30"/>
    <mergeCell ref="A1:X3"/>
    <mergeCell ref="I89:P93"/>
    <mergeCell ref="I30:P88"/>
    <mergeCell ref="D26:E26"/>
    <mergeCell ref="J26:P26"/>
    <mergeCell ref="D27:E27"/>
    <mergeCell ref="J27:P27"/>
    <mergeCell ref="D28:E28"/>
    <mergeCell ref="D23:E23"/>
    <mergeCell ref="J23:P23"/>
    <mergeCell ref="D24:E24"/>
    <mergeCell ref="J24:P24"/>
    <mergeCell ref="D25:E25"/>
    <mergeCell ref="J25:P25"/>
    <mergeCell ref="C19:E19"/>
    <mergeCell ref="J19:P19"/>
    <mergeCell ref="J21:P21"/>
    <mergeCell ref="C22:E22"/>
    <mergeCell ref="J22:P22"/>
    <mergeCell ref="D16:E16"/>
    <mergeCell ref="J16:P16"/>
    <mergeCell ref="C17:E17"/>
    <mergeCell ref="J17:P17"/>
    <mergeCell ref="J18:P18"/>
    <mergeCell ref="D13:E13"/>
    <mergeCell ref="D14:E14"/>
    <mergeCell ref="J14:P14"/>
    <mergeCell ref="D15:E15"/>
    <mergeCell ref="J15:P15"/>
    <mergeCell ref="Z9:AA9"/>
    <mergeCell ref="Z10:AA10"/>
    <mergeCell ref="C11:E11"/>
    <mergeCell ref="D12:E12"/>
    <mergeCell ref="I12:P12"/>
    <mergeCell ref="A4:AA4"/>
    <mergeCell ref="S5:T5"/>
    <mergeCell ref="C8:E8"/>
    <mergeCell ref="I8:P8"/>
    <mergeCell ref="R8:X8"/>
    <mergeCell ref="Z8:AA8"/>
  </mergeCells>
  <conditionalFormatting sqref="C12 I15 I22">
    <cfRule type="expression" dxfId="29" priority="11">
      <formula>$E$66</formula>
    </cfRule>
  </conditionalFormatting>
  <conditionalFormatting sqref="C13 I16 I23 C24">
    <cfRule type="expression" dxfId="28" priority="4">
      <formula>$E$67</formula>
    </cfRule>
  </conditionalFormatting>
  <conditionalFormatting sqref="C15 I18">
    <cfRule type="expression" dxfId="27" priority="8">
      <formula>$E$69</formula>
    </cfRule>
  </conditionalFormatting>
  <conditionalFormatting sqref="C16">
    <cfRule type="expression" dxfId="26" priority="15">
      <formula>$E$70</formula>
    </cfRule>
  </conditionalFormatting>
  <conditionalFormatting sqref="C23">
    <cfRule type="expression" dxfId="25" priority="5">
      <formula>$E$66</formula>
    </cfRule>
  </conditionalFormatting>
  <conditionalFormatting sqref="C26">
    <cfRule type="expression" dxfId="24" priority="3">
      <formula>$E$69</formula>
    </cfRule>
  </conditionalFormatting>
  <conditionalFormatting sqref="C28">
    <cfRule type="expression" dxfId="23" priority="2">
      <formula>$E$69</formula>
    </cfRule>
  </conditionalFormatting>
  <conditionalFormatting sqref="C29">
    <cfRule type="expression" dxfId="22" priority="9">
      <formula>$E$63</formula>
    </cfRule>
  </conditionalFormatting>
  <conditionalFormatting sqref="D29">
    <cfRule type="expression" dxfId="21" priority="10">
      <formula>$E$63</formula>
    </cfRule>
  </conditionalFormatting>
  <conditionalFormatting sqref="G25:H25">
    <cfRule type="expression" dxfId="20" priority="14">
      <formula>$E$71</formula>
    </cfRule>
  </conditionalFormatting>
  <conditionalFormatting sqref="G26:H26">
    <cfRule type="expression" dxfId="19" priority="12">
      <formula>$E$64</formula>
    </cfRule>
  </conditionalFormatting>
  <conditionalFormatting sqref="I20 G24:H24">
    <cfRule type="expression" dxfId="18" priority="13">
      <formula>$E$68</formula>
    </cfRule>
  </conditionalFormatting>
  <conditionalFormatting sqref="I25:I26">
    <cfRule type="expression" dxfId="17" priority="1">
      <formula>$E$69</formula>
    </cfRule>
  </conditionalFormatting>
  <conditionalFormatting sqref="M9">
    <cfRule type="expression" dxfId="16" priority="7">
      <formula>AND($M$9&lt;=$O$9,$M$9&gt;=$J$9)</formula>
    </cfRule>
  </conditionalFormatting>
  <conditionalFormatting sqref="M11">
    <cfRule type="expression" dxfId="15" priority="6">
      <formula>AND($M$11&lt;=$O$11,$M$11&gt;=$J$11)</formula>
    </cfRule>
  </conditionalFormatting>
  <dataValidations count="5">
    <dataValidation type="decimal" allowBlank="1" showInputMessage="1" sqref="C16" xr:uid="{00000000-0002-0000-0500-000000000000}">
      <formula1>-2.65</formula1>
      <formula2>1.7</formula2>
    </dataValidation>
    <dataValidation type="decimal" allowBlank="1" showInputMessage="1" sqref="C15 I18 C26 C28 I28 I25:I26" xr:uid="{00000000-0002-0000-0500-000001000000}">
      <formula1>-2.6-0.05</formula1>
      <formula2>1.7</formula2>
    </dataValidation>
    <dataValidation type="decimal" allowBlank="1" showInputMessage="1" errorTitle="Value Out-of-Range" error="Invalid value for AVSS" sqref="C13 I16 I23 C24" xr:uid="{00000000-0002-0000-0500-000002000000}">
      <formula1>-2.6</formula1>
      <formula2>0</formula2>
    </dataValidation>
    <dataValidation type="decimal" allowBlank="1" showInputMessage="1" errorTitle="Value Out-of-Range" error="Invalid value for AVDD." sqref="C12 I15 I22 C23" xr:uid="{00000000-0002-0000-0500-000003000000}">
      <formula1>2.15</formula1>
      <formula2>5.25</formula2>
    </dataValidation>
    <dataValidation allowBlank="1" showInputMessage="1" showErrorMessage="1" promptTitle="OFFSET CALIBRATION REGISTER" prompt="(Read &amp; Write)" sqref="G8" xr:uid="{00000000-0002-0000-0500-000004000000}"/>
  </dataValidations>
  <pageMargins left="0.7" right="0.7" top="0.75" bottom="0.75" header="0.3" footer="0.3"/>
  <pageSetup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99"/>
  <sheetViews>
    <sheetView showGridLines="0" topLeftCell="A4" zoomScale="90" zoomScaleNormal="90" workbookViewId="0">
      <selection sqref="A1:X3"/>
    </sheetView>
  </sheetViews>
  <sheetFormatPr defaultColWidth="8.7109375" defaultRowHeight="15"/>
  <cols>
    <col min="1" max="1" width="2.5703125" customWidth="1"/>
    <col min="2" max="2" width="11" customWidth="1"/>
    <col min="3" max="3" width="12.28515625" customWidth="1"/>
    <col min="4" max="4" width="12" customWidth="1"/>
    <col min="5" max="5" width="9.85546875" customWidth="1"/>
    <col min="6" max="6" width="5.42578125" customWidth="1"/>
    <col min="7" max="7" width="5.85546875" customWidth="1"/>
    <col min="8" max="8" width="1.7109375" customWidth="1"/>
    <col min="9" max="9" width="12.7109375" customWidth="1"/>
    <col min="10" max="10" width="14.28515625" customWidth="1"/>
    <col min="11" max="11" width="10.140625" customWidth="1"/>
    <col min="12" max="12" width="3.5703125" customWidth="1"/>
    <col min="13" max="13" width="11.7109375" customWidth="1"/>
    <col min="14" max="14" width="2.28515625" customWidth="1"/>
    <col min="15" max="15" width="9" customWidth="1"/>
    <col min="16" max="16" width="11.7109375" customWidth="1"/>
    <col min="17" max="17" width="12" customWidth="1"/>
    <col min="18" max="18" width="9.85546875" customWidth="1"/>
    <col min="19" max="19" width="23" customWidth="1"/>
    <col min="20" max="20" width="9.85546875" customWidth="1"/>
    <col min="24" max="24" width="5.85546875" customWidth="1"/>
  </cols>
  <sheetData>
    <row r="1" spans="1:27">
      <c r="A1" s="146"/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</row>
    <row r="2" spans="1:27">
      <c r="A2" s="146"/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</row>
    <row r="3" spans="1:27">
      <c r="A3" s="146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</row>
    <row r="4" spans="1:27" ht="12.75" customHeight="1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</row>
    <row r="5" spans="1:27" ht="15.75" customHeight="1">
      <c r="A5" s="10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04"/>
      <c r="T5" s="104"/>
    </row>
    <row r="6" spans="1:27" ht="18" customHeight="1">
      <c r="A6" s="12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7" ht="18" customHeight="1">
      <c r="A7" s="12"/>
      <c r="B7" s="10"/>
      <c r="C7" s="13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3"/>
      <c r="R7" s="10"/>
      <c r="S7" s="10"/>
      <c r="T7" s="10"/>
      <c r="U7" s="10"/>
    </row>
    <row r="8" spans="1:27" ht="18" customHeight="1">
      <c r="A8" s="12"/>
      <c r="B8" s="10"/>
      <c r="C8" s="105" t="s">
        <v>12</v>
      </c>
      <c r="D8" s="106"/>
      <c r="E8" s="107"/>
      <c r="F8" s="13"/>
      <c r="G8" s="13"/>
      <c r="H8" s="13"/>
      <c r="I8" s="108" t="s">
        <v>13</v>
      </c>
      <c r="J8" s="109"/>
      <c r="K8" s="109"/>
      <c r="L8" s="109"/>
      <c r="M8" s="109"/>
      <c r="N8" s="109"/>
      <c r="O8" s="109"/>
      <c r="P8" s="110"/>
      <c r="Q8" s="13"/>
      <c r="R8" s="108" t="s">
        <v>14</v>
      </c>
      <c r="S8" s="109"/>
      <c r="T8" s="109"/>
      <c r="U8" s="109"/>
      <c r="V8" s="109"/>
      <c r="W8" s="109"/>
      <c r="X8" s="110"/>
      <c r="Z8" s="108" t="s">
        <v>15</v>
      </c>
      <c r="AA8" s="110"/>
    </row>
    <row r="9" spans="1:27" ht="18" customHeight="1">
      <c r="A9" s="12"/>
      <c r="B9" s="10"/>
      <c r="C9" s="17" t="s">
        <v>16</v>
      </c>
      <c r="D9" s="18">
        <v>12</v>
      </c>
      <c r="E9" s="31" t="s">
        <v>17</v>
      </c>
      <c r="G9" s="32"/>
      <c r="I9" s="35" t="s">
        <v>18</v>
      </c>
      <c r="J9" s="36">
        <v>0.51200000000000001</v>
      </c>
      <c r="K9" s="37" t="s">
        <v>17</v>
      </c>
      <c r="L9" s="37" t="s">
        <v>19</v>
      </c>
      <c r="M9" s="47">
        <f>D9/D12</f>
        <v>12</v>
      </c>
      <c r="N9" s="37" t="s">
        <v>19</v>
      </c>
      <c r="O9" s="37">
        <v>20</v>
      </c>
      <c r="P9" s="48" t="s">
        <v>17</v>
      </c>
      <c r="Q9" s="13"/>
      <c r="R9" s="52"/>
      <c r="S9" s="53"/>
      <c r="T9" s="53"/>
      <c r="U9" s="53"/>
      <c r="V9" s="58"/>
      <c r="W9" s="58"/>
      <c r="X9" s="59"/>
      <c r="Z9" s="111" t="s">
        <v>20</v>
      </c>
      <c r="AA9" s="112"/>
    </row>
    <row r="10" spans="1:27" ht="18" customHeight="1">
      <c r="A10" s="12"/>
      <c r="B10" s="10"/>
      <c r="G10" s="32"/>
      <c r="H10" s="19"/>
      <c r="I10" s="38"/>
      <c r="J10" s="39"/>
      <c r="K10" s="39"/>
      <c r="L10" s="39"/>
      <c r="M10" s="49"/>
      <c r="N10" s="39"/>
      <c r="O10" s="39"/>
      <c r="P10" s="50"/>
      <c r="Q10" s="13"/>
      <c r="R10" s="54"/>
      <c r="S10" s="55"/>
      <c r="T10" s="55"/>
      <c r="U10" s="55"/>
      <c r="V10" s="57"/>
      <c r="W10" s="57"/>
      <c r="X10" s="60"/>
      <c r="Z10" s="113" t="s">
        <v>21</v>
      </c>
      <c r="AA10" s="114"/>
    </row>
    <row r="11" spans="1:27" ht="18" customHeight="1">
      <c r="A11" s="19"/>
      <c r="B11" s="10"/>
      <c r="C11" s="105" t="s">
        <v>22</v>
      </c>
      <c r="D11" s="106"/>
      <c r="E11" s="107"/>
      <c r="G11" s="32"/>
      <c r="H11" s="19"/>
      <c r="I11" s="35" t="s">
        <v>25</v>
      </c>
      <c r="J11" s="36">
        <v>10</v>
      </c>
      <c r="K11" s="37" t="s">
        <v>17</v>
      </c>
      <c r="L11" s="37" t="s">
        <v>19</v>
      </c>
      <c r="M11" s="47">
        <f>D9/D12</f>
        <v>12</v>
      </c>
      <c r="N11" s="37" t="s">
        <v>19</v>
      </c>
      <c r="O11" s="37">
        <v>20</v>
      </c>
      <c r="P11" s="48" t="s">
        <v>17</v>
      </c>
      <c r="Q11" s="13"/>
      <c r="R11" s="54"/>
      <c r="S11" s="55"/>
      <c r="T11" s="55"/>
      <c r="U11" s="55"/>
      <c r="V11" s="57"/>
      <c r="W11" s="57"/>
      <c r="X11" s="60"/>
    </row>
    <row r="12" spans="1:27" ht="18" customHeight="1">
      <c r="A12" s="19"/>
      <c r="B12" s="10"/>
      <c r="C12" s="20" t="s">
        <v>23</v>
      </c>
      <c r="D12" s="115">
        <v>1</v>
      </c>
      <c r="E12" s="116"/>
      <c r="G12" s="32"/>
      <c r="H12" s="19"/>
      <c r="I12" s="144" t="s">
        <v>88</v>
      </c>
      <c r="J12" s="144"/>
      <c r="K12" s="144"/>
      <c r="L12" s="144"/>
      <c r="M12" s="144"/>
      <c r="N12" s="144"/>
      <c r="O12" s="144"/>
      <c r="P12" s="144"/>
      <c r="Q12" s="13"/>
      <c r="R12" s="54"/>
      <c r="S12" s="55"/>
      <c r="T12" s="55"/>
      <c r="U12" s="55"/>
      <c r="V12" s="57"/>
      <c r="W12" s="57"/>
      <c r="X12" s="60"/>
    </row>
    <row r="13" spans="1:27">
      <c r="A13" s="19"/>
      <c r="B13" s="10"/>
      <c r="C13" s="21" t="s">
        <v>24</v>
      </c>
      <c r="D13" s="117">
        <v>1</v>
      </c>
      <c r="E13" s="118"/>
      <c r="G13" s="32"/>
      <c r="H13" s="19"/>
      <c r="Q13" s="13"/>
      <c r="R13" s="54"/>
      <c r="S13" s="55"/>
      <c r="T13" s="55"/>
      <c r="U13" s="55"/>
      <c r="V13" s="57"/>
      <c r="W13" s="57"/>
      <c r="X13" s="60"/>
    </row>
    <row r="14" spans="1:27" ht="15.75">
      <c r="A14" s="19"/>
      <c r="B14" s="10"/>
      <c r="C14" s="21" t="s">
        <v>26</v>
      </c>
      <c r="D14" s="117">
        <v>1</v>
      </c>
      <c r="E14" s="118"/>
      <c r="G14" s="32"/>
      <c r="H14" s="19"/>
      <c r="I14" s="40" t="s">
        <v>33</v>
      </c>
      <c r="J14" s="108" t="s">
        <v>34</v>
      </c>
      <c r="K14" s="109"/>
      <c r="L14" s="109"/>
      <c r="M14" s="109"/>
      <c r="N14" s="109"/>
      <c r="O14" s="109"/>
      <c r="P14" s="110"/>
      <c r="Q14" s="13"/>
      <c r="R14" s="54"/>
      <c r="S14" s="55"/>
      <c r="T14" s="55"/>
      <c r="U14" s="55"/>
      <c r="V14" s="57"/>
      <c r="W14" s="57"/>
      <c r="X14" s="60"/>
    </row>
    <row r="15" spans="1:27" ht="18" customHeight="1">
      <c r="A15" s="19"/>
      <c r="B15" s="10"/>
      <c r="C15" s="21" t="s">
        <v>27</v>
      </c>
      <c r="D15" s="117">
        <v>1920</v>
      </c>
      <c r="E15" s="118"/>
      <c r="F15" s="32"/>
      <c r="G15" s="32"/>
      <c r="H15" s="19"/>
      <c r="I15" s="26" t="s">
        <v>23</v>
      </c>
      <c r="J15" s="41" t="s">
        <v>53</v>
      </c>
      <c r="K15" s="42"/>
      <c r="L15" s="42"/>
      <c r="M15" s="42"/>
      <c r="N15" s="42"/>
      <c r="O15" s="42"/>
      <c r="P15" s="51"/>
      <c r="Q15" s="13"/>
      <c r="R15" s="54"/>
      <c r="S15" s="55"/>
      <c r="T15" s="55"/>
      <c r="U15" s="55"/>
      <c r="V15" s="57"/>
      <c r="W15" s="57"/>
      <c r="X15" s="60"/>
    </row>
    <row r="16" spans="1:27" ht="18" customHeight="1">
      <c r="A16" s="19"/>
      <c r="B16" s="10"/>
      <c r="C16" s="22" t="s">
        <v>28</v>
      </c>
      <c r="D16" s="119">
        <f>D14+D15/10000</f>
        <v>1.1919999999999999</v>
      </c>
      <c r="E16" s="120"/>
      <c r="G16" s="32"/>
      <c r="H16" s="19"/>
      <c r="I16" s="26" t="s">
        <v>24</v>
      </c>
      <c r="J16" s="41" t="s">
        <v>54</v>
      </c>
      <c r="K16" s="42"/>
      <c r="L16" s="42"/>
      <c r="M16" s="42"/>
      <c r="N16" s="42"/>
      <c r="O16" s="42"/>
      <c r="P16" s="51"/>
      <c r="Q16" s="13"/>
      <c r="R16" s="54"/>
      <c r="S16" s="55"/>
      <c r="T16" s="55"/>
      <c r="U16" s="55"/>
      <c r="V16" s="57"/>
      <c r="W16" s="57"/>
      <c r="X16" s="60"/>
    </row>
    <row r="17" spans="1:24" ht="18" customHeight="1">
      <c r="A17" s="19"/>
      <c r="B17" s="10"/>
      <c r="C17" s="152" t="s">
        <v>30</v>
      </c>
      <c r="D17" s="152"/>
      <c r="E17" s="152"/>
      <c r="F17" s="33"/>
      <c r="G17" s="33"/>
      <c r="H17" s="19"/>
      <c r="I17" s="43" t="s">
        <v>26</v>
      </c>
      <c r="J17" s="41" t="s">
        <v>56</v>
      </c>
      <c r="K17" s="42"/>
      <c r="L17" s="42"/>
      <c r="M17" s="42"/>
      <c r="N17" s="42"/>
      <c r="O17" s="42"/>
      <c r="P17" s="51"/>
      <c r="Q17" s="13"/>
      <c r="R17" s="54"/>
      <c r="S17" s="55"/>
      <c r="T17" s="55"/>
      <c r="U17" s="55"/>
      <c r="V17" s="57"/>
      <c r="W17" s="57"/>
      <c r="X17" s="60"/>
    </row>
    <row r="18" spans="1:24" ht="18" customHeight="1">
      <c r="A18" s="19"/>
      <c r="B18" s="10"/>
      <c r="F18" s="19"/>
      <c r="G18" s="19"/>
      <c r="H18" s="19"/>
      <c r="I18" s="132" t="s">
        <v>27</v>
      </c>
      <c r="J18" s="41" t="s">
        <v>58</v>
      </c>
      <c r="K18" s="42"/>
      <c r="L18" s="42"/>
      <c r="M18" s="42"/>
      <c r="N18" s="42"/>
      <c r="O18" s="42"/>
      <c r="P18" s="51"/>
      <c r="Q18" s="10"/>
      <c r="R18" s="54"/>
      <c r="S18" s="55"/>
      <c r="T18" s="55"/>
      <c r="U18" s="55"/>
      <c r="V18" s="57"/>
      <c r="W18" s="57"/>
      <c r="X18" s="60"/>
    </row>
    <row r="19" spans="1:24" ht="18" customHeight="1">
      <c r="A19" s="19"/>
      <c r="B19" s="10"/>
      <c r="C19" s="105" t="s">
        <v>51</v>
      </c>
      <c r="D19" s="106"/>
      <c r="E19" s="107"/>
      <c r="F19" s="19"/>
      <c r="G19" s="19"/>
      <c r="H19" s="19"/>
      <c r="I19" s="133"/>
      <c r="J19" s="41" t="s">
        <v>60</v>
      </c>
      <c r="K19" s="42"/>
      <c r="L19" s="42"/>
      <c r="M19" s="42"/>
      <c r="N19" s="42"/>
      <c r="O19" s="42"/>
      <c r="P19" s="51"/>
      <c r="Q19" s="10"/>
      <c r="R19" s="54"/>
      <c r="S19" s="55"/>
      <c r="T19" s="55"/>
      <c r="U19" s="55"/>
      <c r="V19" s="57"/>
      <c r="W19" s="57"/>
      <c r="X19" s="60"/>
    </row>
    <row r="20" spans="1:24" ht="18" customHeight="1">
      <c r="A20" s="19"/>
      <c r="B20" s="10"/>
      <c r="C20" s="17" t="s">
        <v>52</v>
      </c>
      <c r="D20" s="24">
        <f>(D9*D13*D16)/D12</f>
        <v>14.303999999999998</v>
      </c>
      <c r="E20" s="31" t="s">
        <v>17</v>
      </c>
      <c r="F20" s="14"/>
      <c r="G20" s="14"/>
      <c r="H20" s="14"/>
      <c r="I20" s="19"/>
      <c r="J20" s="19"/>
      <c r="R20" s="54"/>
      <c r="S20" s="55"/>
      <c r="T20" s="55"/>
      <c r="U20" s="55"/>
      <c r="V20" s="57"/>
      <c r="W20" s="57"/>
      <c r="X20" s="60"/>
    </row>
    <row r="21" spans="1:24" ht="15.75">
      <c r="A21" s="19"/>
      <c r="B21" s="10"/>
      <c r="F21" s="19"/>
      <c r="G21" s="19"/>
      <c r="H21" s="19"/>
      <c r="I21" s="40" t="s">
        <v>63</v>
      </c>
      <c r="J21" s="108" t="s">
        <v>34</v>
      </c>
      <c r="K21" s="109"/>
      <c r="L21" s="109"/>
      <c r="M21" s="109"/>
      <c r="N21" s="109"/>
      <c r="O21" s="109"/>
      <c r="P21" s="110"/>
      <c r="R21" s="54"/>
      <c r="S21" s="55"/>
      <c r="T21" s="55"/>
      <c r="U21" s="55"/>
      <c r="V21" s="57"/>
      <c r="W21" s="57"/>
      <c r="X21" s="60"/>
    </row>
    <row r="22" spans="1:24" ht="18" customHeight="1">
      <c r="A22" s="19"/>
      <c r="B22" s="10"/>
      <c r="C22" s="105" t="s">
        <v>55</v>
      </c>
      <c r="D22" s="106"/>
      <c r="E22" s="107"/>
      <c r="F22" s="19"/>
      <c r="G22" s="19"/>
      <c r="H22" s="19"/>
      <c r="I22" s="26" t="s">
        <v>57</v>
      </c>
      <c r="J22" s="41" t="s">
        <v>65</v>
      </c>
      <c r="K22" s="42"/>
      <c r="L22" s="42"/>
      <c r="M22" s="42"/>
      <c r="N22" s="42"/>
      <c r="O22" s="42"/>
      <c r="P22" s="51"/>
      <c r="R22" s="54"/>
      <c r="S22" s="55"/>
      <c r="T22" s="55"/>
      <c r="U22" s="55"/>
      <c r="V22" s="57"/>
      <c r="W22" s="57"/>
      <c r="X22" s="60"/>
    </row>
    <row r="23" spans="1:24" ht="18" customHeight="1">
      <c r="A23" s="19"/>
      <c r="B23" s="10"/>
      <c r="C23" s="20" t="s">
        <v>57</v>
      </c>
      <c r="D23" s="115">
        <v>7</v>
      </c>
      <c r="E23" s="116"/>
      <c r="F23" s="19"/>
      <c r="G23" s="19"/>
      <c r="H23" s="19"/>
      <c r="I23" s="26" t="s">
        <v>59</v>
      </c>
      <c r="J23" s="41" t="s">
        <v>67</v>
      </c>
      <c r="K23" s="42"/>
      <c r="L23" s="42"/>
      <c r="M23" s="42"/>
      <c r="N23" s="42"/>
      <c r="O23" s="42"/>
      <c r="P23" s="51"/>
      <c r="R23" s="54"/>
      <c r="S23" s="55"/>
      <c r="T23" s="55"/>
      <c r="U23" s="55"/>
      <c r="V23" s="57"/>
      <c r="W23" s="57"/>
      <c r="X23" s="60"/>
    </row>
    <row r="24" spans="1:24">
      <c r="A24" s="19"/>
      <c r="B24" s="10"/>
      <c r="C24" s="21" t="s">
        <v>59</v>
      </c>
      <c r="D24" s="117">
        <v>2</v>
      </c>
      <c r="E24" s="118"/>
      <c r="F24" s="19"/>
      <c r="G24" s="19"/>
      <c r="H24" s="19"/>
      <c r="I24" s="43" t="s">
        <v>64</v>
      </c>
      <c r="J24" s="41" t="s">
        <v>68</v>
      </c>
      <c r="K24" s="42"/>
      <c r="L24" s="42"/>
      <c r="M24" s="42"/>
      <c r="N24" s="42"/>
      <c r="O24" s="42"/>
      <c r="P24" s="51"/>
      <c r="R24" s="54"/>
      <c r="S24" s="55"/>
      <c r="T24" s="55"/>
      <c r="U24" s="55"/>
      <c r="V24" s="57"/>
      <c r="W24" s="57"/>
      <c r="X24" s="60"/>
    </row>
    <row r="25" spans="1:24">
      <c r="A25" s="19"/>
      <c r="B25" s="10"/>
      <c r="C25" s="21" t="s">
        <v>61</v>
      </c>
      <c r="D25" s="117">
        <v>7</v>
      </c>
      <c r="E25" s="118"/>
      <c r="F25" s="19"/>
      <c r="G25" s="19"/>
      <c r="H25" s="19"/>
      <c r="I25" s="26" t="s">
        <v>61</v>
      </c>
      <c r="J25" s="41" t="s">
        <v>70</v>
      </c>
      <c r="K25" s="42"/>
      <c r="L25" s="42"/>
      <c r="M25" s="42"/>
      <c r="N25" s="42"/>
      <c r="O25" s="42"/>
      <c r="P25" s="51"/>
      <c r="R25" s="54"/>
      <c r="S25" s="55"/>
      <c r="T25" s="55"/>
      <c r="U25" s="55"/>
      <c r="V25" s="57"/>
      <c r="W25" s="57"/>
      <c r="X25" s="60"/>
    </row>
    <row r="26" spans="1:24">
      <c r="A26" s="10"/>
      <c r="B26" s="10"/>
      <c r="C26" s="21" t="s">
        <v>62</v>
      </c>
      <c r="D26" s="117">
        <v>2</v>
      </c>
      <c r="E26" s="118"/>
      <c r="F26" s="10"/>
      <c r="G26" s="10"/>
      <c r="H26" s="10"/>
      <c r="I26" s="26" t="s">
        <v>62</v>
      </c>
      <c r="J26" s="41" t="s">
        <v>72</v>
      </c>
      <c r="K26" s="42"/>
      <c r="L26" s="42"/>
      <c r="M26" s="42"/>
      <c r="N26" s="42"/>
      <c r="O26" s="42"/>
      <c r="P26" s="51"/>
      <c r="R26" s="54"/>
      <c r="S26" s="55"/>
      <c r="T26" s="55"/>
      <c r="U26" s="55"/>
      <c r="V26" s="57"/>
      <c r="W26" s="57"/>
      <c r="X26" s="60"/>
    </row>
    <row r="27" spans="1:24">
      <c r="A27" s="10"/>
      <c r="B27" s="10"/>
      <c r="C27" s="21" t="s">
        <v>64</v>
      </c>
      <c r="D27" s="117">
        <v>128</v>
      </c>
      <c r="E27" s="118"/>
      <c r="G27" s="10"/>
      <c r="H27" s="10"/>
      <c r="I27" s="46" t="s">
        <v>66</v>
      </c>
      <c r="J27" s="41" t="s">
        <v>74</v>
      </c>
      <c r="K27" s="42"/>
      <c r="L27" s="42"/>
      <c r="M27" s="42"/>
      <c r="N27" s="42"/>
      <c r="O27" s="42"/>
      <c r="P27" s="51"/>
      <c r="R27" s="54"/>
      <c r="S27" s="55"/>
      <c r="T27" s="55"/>
      <c r="U27" s="55"/>
      <c r="V27" s="57"/>
      <c r="W27" s="57"/>
      <c r="X27" s="60"/>
    </row>
    <row r="28" spans="1:24">
      <c r="A28" s="25"/>
      <c r="B28" s="10"/>
      <c r="C28" s="21" t="s">
        <v>66</v>
      </c>
      <c r="D28" s="117">
        <v>128</v>
      </c>
      <c r="E28" s="118"/>
      <c r="F28" s="10"/>
      <c r="G28" s="10"/>
      <c r="H28" s="10"/>
      <c r="R28" s="54"/>
      <c r="S28" s="55"/>
      <c r="T28" s="55"/>
      <c r="U28" s="55"/>
      <c r="V28" s="57"/>
      <c r="W28" s="57"/>
      <c r="X28" s="60"/>
    </row>
    <row r="29" spans="1:24" ht="15" customHeight="1">
      <c r="A29" s="10"/>
      <c r="B29" s="10"/>
      <c r="C29" s="10"/>
      <c r="D29" s="10"/>
      <c r="E29" s="10"/>
      <c r="F29" s="10"/>
      <c r="G29" s="10"/>
      <c r="H29" s="10"/>
      <c r="I29" s="108" t="s">
        <v>85</v>
      </c>
      <c r="J29" s="109"/>
      <c r="K29" s="109"/>
      <c r="L29" s="109"/>
      <c r="M29" s="109"/>
      <c r="N29" s="109"/>
      <c r="O29" s="109"/>
      <c r="P29" s="110"/>
      <c r="Q29" s="10"/>
      <c r="R29" s="54"/>
      <c r="S29" s="55"/>
      <c r="T29" s="55"/>
      <c r="U29" s="55"/>
      <c r="V29" s="57"/>
      <c r="W29" s="57"/>
      <c r="X29" s="60"/>
    </row>
    <row r="30" spans="1:24" ht="15" customHeight="1">
      <c r="A30" s="10"/>
      <c r="B30" s="10"/>
      <c r="C30" s="105" t="s">
        <v>69</v>
      </c>
      <c r="D30" s="106"/>
      <c r="E30" s="107"/>
      <c r="F30" s="10"/>
      <c r="G30" s="10"/>
      <c r="H30" s="10"/>
      <c r="I30" s="159" t="s">
        <v>86</v>
      </c>
      <c r="J30" s="160"/>
      <c r="K30" s="160"/>
      <c r="L30" s="160"/>
      <c r="M30" s="160"/>
      <c r="N30" s="160"/>
      <c r="O30" s="160"/>
      <c r="P30" s="161"/>
      <c r="Q30" s="10"/>
      <c r="R30" s="56"/>
      <c r="S30" s="57"/>
      <c r="T30" s="57"/>
      <c r="U30" s="57"/>
      <c r="V30" s="57"/>
      <c r="W30" s="57"/>
      <c r="X30" s="60"/>
    </row>
    <row r="31" spans="1:24" ht="15" customHeight="1">
      <c r="A31" s="10"/>
      <c r="B31" s="10"/>
      <c r="C31" s="26" t="s">
        <v>71</v>
      </c>
      <c r="D31" s="27">
        <f>D20*10^6/(D23*D24*D27)/1000</f>
        <v>7.9821428571428559</v>
      </c>
      <c r="E31" s="34" t="s">
        <v>36</v>
      </c>
      <c r="F31" s="10"/>
      <c r="G31" s="10"/>
      <c r="H31" s="10"/>
      <c r="I31" s="153"/>
      <c r="J31" s="154"/>
      <c r="K31" s="154"/>
      <c r="L31" s="154"/>
      <c r="M31" s="154"/>
      <c r="N31" s="154"/>
      <c r="O31" s="154"/>
      <c r="P31" s="155"/>
      <c r="R31" s="56"/>
      <c r="S31" s="57"/>
      <c r="T31" s="57"/>
      <c r="U31" s="57"/>
      <c r="V31" s="57"/>
      <c r="W31" s="57"/>
      <c r="X31" s="60"/>
    </row>
    <row r="32" spans="1:24" ht="15" customHeight="1">
      <c r="A32" s="10"/>
      <c r="B32" s="10"/>
      <c r="C32" s="26" t="s">
        <v>73</v>
      </c>
      <c r="D32" s="27">
        <f>D20*10^6/(D25*D26*D28)/1000</f>
        <v>7.9821428571428559</v>
      </c>
      <c r="E32" s="34" t="s">
        <v>36</v>
      </c>
      <c r="F32" s="10"/>
      <c r="G32" s="10"/>
      <c r="H32" s="10"/>
      <c r="I32" s="153"/>
      <c r="J32" s="154"/>
      <c r="K32" s="154"/>
      <c r="L32" s="154"/>
      <c r="M32" s="154"/>
      <c r="N32" s="154"/>
      <c r="O32" s="154"/>
      <c r="P32" s="155"/>
      <c r="R32" s="56"/>
      <c r="S32" s="57"/>
      <c r="T32" s="57"/>
      <c r="U32" s="57"/>
      <c r="V32" s="57"/>
      <c r="W32" s="57"/>
      <c r="X32" s="60"/>
    </row>
    <row r="33" spans="1:24" ht="15.75" customHeight="1">
      <c r="A33" s="25"/>
      <c r="B33" s="10"/>
      <c r="F33" s="10"/>
      <c r="G33" s="10"/>
      <c r="H33" s="10"/>
      <c r="I33" s="153"/>
      <c r="J33" s="154"/>
      <c r="K33" s="154"/>
      <c r="L33" s="154"/>
      <c r="M33" s="154"/>
      <c r="N33" s="154"/>
      <c r="O33" s="154"/>
      <c r="P33" s="155"/>
      <c r="R33" s="56"/>
      <c r="S33" s="57"/>
      <c r="T33" s="57"/>
      <c r="U33" s="57"/>
      <c r="V33" s="57"/>
      <c r="W33" s="57"/>
      <c r="X33" s="60"/>
    </row>
    <row r="34" spans="1:24" ht="15.75" hidden="1" customHeight="1">
      <c r="A34" s="25"/>
      <c r="B34" s="10"/>
      <c r="C34" s="15" t="s">
        <v>75</v>
      </c>
      <c r="D34" s="16"/>
      <c r="E34" s="30"/>
      <c r="F34" s="10"/>
      <c r="G34" s="10"/>
      <c r="H34" s="10"/>
      <c r="I34" s="153"/>
      <c r="J34" s="154"/>
      <c r="K34" s="154"/>
      <c r="L34" s="154"/>
      <c r="M34" s="154"/>
      <c r="N34" s="154"/>
      <c r="O34" s="154"/>
      <c r="P34" s="155"/>
      <c r="Q34" s="10"/>
      <c r="R34" s="54"/>
      <c r="S34" s="55"/>
      <c r="T34" s="55"/>
      <c r="U34" s="55"/>
      <c r="V34" s="57"/>
      <c r="W34" s="57"/>
      <c r="X34" s="60"/>
    </row>
    <row r="35" spans="1:24" ht="15.75" hidden="1" customHeight="1">
      <c r="A35" s="25"/>
      <c r="B35" s="10"/>
      <c r="C35" s="28" t="s">
        <v>76</v>
      </c>
      <c r="D35" s="29" t="e">
        <f>#REF!*10^6/(#REF!)/1000000</f>
        <v>#REF!</v>
      </c>
      <c r="E35" s="34" t="s">
        <v>17</v>
      </c>
      <c r="F35" s="10"/>
      <c r="G35" s="10"/>
      <c r="H35" s="10"/>
      <c r="I35" s="153"/>
      <c r="J35" s="154"/>
      <c r="K35" s="154"/>
      <c r="L35" s="154"/>
      <c r="M35" s="154"/>
      <c r="N35" s="154"/>
      <c r="O35" s="154"/>
      <c r="P35" s="155"/>
      <c r="Q35" s="10"/>
      <c r="R35" s="54"/>
      <c r="S35" s="55"/>
      <c r="T35" s="55"/>
      <c r="U35" s="55"/>
      <c r="V35" s="57"/>
      <c r="W35" s="57"/>
      <c r="X35" s="60"/>
    </row>
    <row r="36" spans="1:24" ht="15" hidden="1" customHeight="1">
      <c r="A36" s="25"/>
      <c r="B36" s="10"/>
      <c r="C36" s="28" t="s">
        <v>77</v>
      </c>
      <c r="D36" s="29" t="e">
        <f>#REF!*10^6/(#REF!)/1000000</f>
        <v>#REF!</v>
      </c>
      <c r="E36" s="34" t="s">
        <v>17</v>
      </c>
      <c r="F36" s="10"/>
      <c r="G36" s="10"/>
      <c r="H36" s="10"/>
      <c r="I36" s="153"/>
      <c r="J36" s="154"/>
      <c r="K36" s="154"/>
      <c r="L36" s="154"/>
      <c r="M36" s="154"/>
      <c r="N36" s="154"/>
      <c r="O36" s="154"/>
      <c r="P36" s="155"/>
      <c r="Q36" s="10"/>
      <c r="R36" s="54"/>
      <c r="S36" s="55"/>
      <c r="T36" s="55"/>
      <c r="U36" s="55"/>
      <c r="V36" s="57"/>
      <c r="W36" s="57"/>
      <c r="X36" s="60"/>
    </row>
    <row r="37" spans="1:24" ht="18.75" hidden="1" customHeight="1">
      <c r="A37" s="25"/>
      <c r="B37" s="10"/>
      <c r="C37" s="10"/>
      <c r="D37" s="10"/>
      <c r="E37" s="10"/>
      <c r="F37" s="10"/>
      <c r="G37" s="10"/>
      <c r="H37" s="10"/>
      <c r="I37" s="153"/>
      <c r="J37" s="154"/>
      <c r="K37" s="154"/>
      <c r="L37" s="154"/>
      <c r="M37" s="154"/>
      <c r="N37" s="154"/>
      <c r="O37" s="154"/>
      <c r="P37" s="155"/>
      <c r="Q37" s="10"/>
      <c r="R37" s="54"/>
      <c r="S37" s="55"/>
      <c r="T37" s="55"/>
      <c r="U37" s="55"/>
      <c r="V37" s="57"/>
      <c r="W37" s="57"/>
      <c r="X37" s="60"/>
    </row>
    <row r="38" spans="1:24" ht="18.75" hidden="1" customHeight="1">
      <c r="A38" s="25"/>
      <c r="B38" s="10"/>
      <c r="C38" s="10"/>
      <c r="D38" s="10"/>
      <c r="E38" s="10"/>
      <c r="F38" s="10"/>
      <c r="G38" s="10"/>
      <c r="H38" s="10"/>
      <c r="I38" s="153"/>
      <c r="J38" s="154"/>
      <c r="K38" s="154"/>
      <c r="L38" s="154"/>
      <c r="M38" s="154"/>
      <c r="N38" s="154"/>
      <c r="O38" s="154"/>
      <c r="P38" s="155"/>
      <c r="Q38" s="10"/>
      <c r="R38" s="54"/>
      <c r="S38" s="55"/>
      <c r="T38" s="55"/>
      <c r="U38" s="55"/>
      <c r="V38" s="57"/>
      <c r="W38" s="57"/>
      <c r="X38" s="60"/>
    </row>
    <row r="39" spans="1:24" ht="15" hidden="1" customHeight="1">
      <c r="A39" s="25"/>
      <c r="B39" s="10"/>
      <c r="C39" s="10"/>
      <c r="D39" s="10"/>
      <c r="E39" s="10"/>
      <c r="F39" s="10"/>
      <c r="G39" s="10"/>
      <c r="H39" s="10"/>
      <c r="I39" s="153"/>
      <c r="J39" s="154"/>
      <c r="K39" s="154"/>
      <c r="L39" s="154"/>
      <c r="M39" s="154"/>
      <c r="N39" s="154"/>
      <c r="O39" s="154"/>
      <c r="P39" s="155"/>
      <c r="Q39" s="10"/>
      <c r="R39" s="54"/>
      <c r="S39" s="55"/>
      <c r="T39" s="55"/>
      <c r="U39" s="55"/>
      <c r="V39" s="57"/>
      <c r="W39" s="57"/>
      <c r="X39" s="60"/>
    </row>
    <row r="40" spans="1:24" ht="15" hidden="1" customHeight="1">
      <c r="A40" s="25"/>
      <c r="B40" s="10"/>
      <c r="C40" s="10"/>
      <c r="D40" s="10"/>
      <c r="E40" s="10"/>
      <c r="F40" s="10"/>
      <c r="G40" s="10"/>
      <c r="H40" s="10"/>
      <c r="I40" s="153"/>
      <c r="J40" s="154"/>
      <c r="K40" s="154"/>
      <c r="L40" s="154"/>
      <c r="M40" s="154"/>
      <c r="N40" s="154"/>
      <c r="O40" s="154"/>
      <c r="P40" s="155"/>
      <c r="Q40" s="10"/>
      <c r="R40" s="54"/>
      <c r="S40" s="55"/>
      <c r="T40" s="55"/>
      <c r="U40" s="55"/>
      <c r="V40" s="57"/>
      <c r="W40" s="57"/>
      <c r="X40" s="60"/>
    </row>
    <row r="41" spans="1:24" ht="18.75" hidden="1" customHeight="1">
      <c r="A41" s="25"/>
      <c r="B41" s="10"/>
      <c r="C41" s="10"/>
      <c r="D41" s="10"/>
      <c r="E41" s="10"/>
      <c r="F41" s="10"/>
      <c r="G41" s="10"/>
      <c r="H41" s="10"/>
      <c r="I41" s="153"/>
      <c r="J41" s="154"/>
      <c r="K41" s="154"/>
      <c r="L41" s="154"/>
      <c r="M41" s="154"/>
      <c r="N41" s="154"/>
      <c r="O41" s="154"/>
      <c r="P41" s="155"/>
      <c r="Q41" s="10"/>
      <c r="R41" s="54"/>
      <c r="S41" s="55"/>
      <c r="T41" s="55"/>
      <c r="U41" s="55"/>
      <c r="V41" s="57"/>
      <c r="W41" s="57"/>
      <c r="X41" s="60"/>
    </row>
    <row r="42" spans="1:24" ht="18.75" hidden="1" customHeight="1">
      <c r="A42" s="25"/>
      <c r="B42" s="10"/>
      <c r="C42" s="10"/>
      <c r="D42" s="10"/>
      <c r="E42" s="10"/>
      <c r="F42" s="10"/>
      <c r="G42" s="10"/>
      <c r="H42" s="10"/>
      <c r="I42" s="153"/>
      <c r="J42" s="154"/>
      <c r="K42" s="154"/>
      <c r="L42" s="154"/>
      <c r="M42" s="154"/>
      <c r="N42" s="154"/>
      <c r="O42" s="154"/>
      <c r="P42" s="155"/>
      <c r="Q42" s="10"/>
      <c r="R42" s="54"/>
      <c r="S42" s="55"/>
      <c r="T42" s="55"/>
      <c r="U42" s="55"/>
      <c r="V42" s="57"/>
      <c r="W42" s="57"/>
      <c r="X42" s="60"/>
    </row>
    <row r="43" spans="1:24" ht="15" hidden="1" customHeight="1">
      <c r="A43" s="25"/>
      <c r="B43" s="10"/>
      <c r="C43" s="10"/>
      <c r="D43" s="10"/>
      <c r="E43" s="10"/>
      <c r="F43" s="10"/>
      <c r="G43" s="10"/>
      <c r="H43" s="10"/>
      <c r="I43" s="153"/>
      <c r="J43" s="154"/>
      <c r="K43" s="154"/>
      <c r="L43" s="154"/>
      <c r="M43" s="154"/>
      <c r="N43" s="154"/>
      <c r="O43" s="154"/>
      <c r="P43" s="155"/>
      <c r="Q43" s="10"/>
      <c r="R43" s="54"/>
      <c r="S43" s="55"/>
      <c r="T43" s="55"/>
      <c r="U43" s="55"/>
      <c r="V43" s="57"/>
      <c r="W43" s="57"/>
      <c r="X43" s="60"/>
    </row>
    <row r="44" spans="1:24" ht="15" hidden="1" customHeight="1">
      <c r="A44" s="25"/>
      <c r="B44" s="10"/>
      <c r="C44" s="10"/>
      <c r="D44" s="10"/>
      <c r="E44" s="10"/>
      <c r="F44" s="10"/>
      <c r="G44" s="10"/>
      <c r="H44" s="10"/>
      <c r="I44" s="153"/>
      <c r="J44" s="154"/>
      <c r="K44" s="154"/>
      <c r="L44" s="154"/>
      <c r="M44" s="154"/>
      <c r="N44" s="154"/>
      <c r="O44" s="154"/>
      <c r="P44" s="155"/>
      <c r="Q44" s="10"/>
      <c r="R44" s="54"/>
      <c r="S44" s="55"/>
      <c r="T44" s="55"/>
      <c r="U44" s="55"/>
      <c r="V44" s="57"/>
      <c r="W44" s="57"/>
      <c r="X44" s="60"/>
    </row>
    <row r="45" spans="1:24" ht="18.75" hidden="1" customHeight="1">
      <c r="A45" s="25"/>
      <c r="B45" s="10"/>
      <c r="C45" s="10"/>
      <c r="D45" s="10"/>
      <c r="E45" s="10"/>
      <c r="F45" s="10"/>
      <c r="G45" s="10"/>
      <c r="H45" s="10"/>
      <c r="I45" s="153"/>
      <c r="J45" s="154"/>
      <c r="K45" s="154"/>
      <c r="L45" s="154"/>
      <c r="M45" s="154"/>
      <c r="N45" s="154"/>
      <c r="O45" s="154"/>
      <c r="P45" s="155"/>
      <c r="Q45" s="10"/>
      <c r="R45" s="54"/>
      <c r="S45" s="55"/>
      <c r="T45" s="55"/>
      <c r="U45" s="55"/>
      <c r="V45" s="57"/>
      <c r="W45" s="57"/>
      <c r="X45" s="60"/>
    </row>
    <row r="46" spans="1:24" ht="18.75" hidden="1" customHeight="1">
      <c r="A46" s="25"/>
      <c r="B46" s="10"/>
      <c r="C46" s="10"/>
      <c r="D46" s="10"/>
      <c r="E46" s="10"/>
      <c r="F46" s="10"/>
      <c r="G46" s="10"/>
      <c r="H46" s="10"/>
      <c r="I46" s="153"/>
      <c r="J46" s="154"/>
      <c r="K46" s="154"/>
      <c r="L46" s="154"/>
      <c r="M46" s="154"/>
      <c r="N46" s="154"/>
      <c r="O46" s="154"/>
      <c r="P46" s="155"/>
      <c r="Q46" s="10"/>
      <c r="R46" s="54"/>
      <c r="S46" s="55"/>
      <c r="T46" s="55"/>
      <c r="U46" s="55"/>
      <c r="V46" s="57"/>
      <c r="W46" s="57"/>
      <c r="X46" s="60"/>
    </row>
    <row r="47" spans="1:24" ht="14.25" hidden="1" customHeight="1">
      <c r="A47" s="25"/>
      <c r="B47" s="10"/>
      <c r="C47" s="10"/>
      <c r="D47" s="10"/>
      <c r="E47" s="10"/>
      <c r="F47" s="10"/>
      <c r="G47" s="10"/>
      <c r="H47" s="10"/>
      <c r="I47" s="153"/>
      <c r="J47" s="154"/>
      <c r="K47" s="154"/>
      <c r="L47" s="154"/>
      <c r="M47" s="154"/>
      <c r="N47" s="154"/>
      <c r="O47" s="154"/>
      <c r="P47" s="155"/>
      <c r="Q47" s="10"/>
      <c r="R47" s="54"/>
      <c r="S47" s="55"/>
      <c r="T47" s="55"/>
      <c r="U47" s="55"/>
      <c r="V47" s="57"/>
      <c r="W47" s="57"/>
      <c r="X47" s="60"/>
    </row>
    <row r="48" spans="1:24" ht="15" hidden="1" customHeight="1">
      <c r="A48" s="25"/>
      <c r="B48" s="10"/>
      <c r="C48" s="10"/>
      <c r="D48" s="10"/>
      <c r="E48" s="10"/>
      <c r="F48" s="10"/>
      <c r="G48" s="10"/>
      <c r="H48" s="10"/>
      <c r="I48" s="153"/>
      <c r="J48" s="154"/>
      <c r="K48" s="154"/>
      <c r="L48" s="154"/>
      <c r="M48" s="154"/>
      <c r="N48" s="154"/>
      <c r="O48" s="154"/>
      <c r="P48" s="155"/>
      <c r="Q48" s="10"/>
      <c r="R48" s="54"/>
      <c r="S48" s="55"/>
      <c r="T48" s="55"/>
      <c r="U48" s="55"/>
      <c r="V48" s="57"/>
      <c r="W48" s="57"/>
      <c r="X48" s="60"/>
    </row>
    <row r="49" spans="1:24" ht="18.75" hidden="1" customHeight="1">
      <c r="A49" s="25"/>
      <c r="B49" s="10"/>
      <c r="C49" s="10"/>
      <c r="D49" s="10"/>
      <c r="E49" s="10"/>
      <c r="F49" s="10"/>
      <c r="G49" s="10"/>
      <c r="H49" s="10"/>
      <c r="I49" s="153"/>
      <c r="J49" s="154"/>
      <c r="K49" s="154"/>
      <c r="L49" s="154"/>
      <c r="M49" s="154"/>
      <c r="N49" s="154"/>
      <c r="O49" s="154"/>
      <c r="P49" s="155"/>
      <c r="Q49" s="10"/>
      <c r="R49" s="54"/>
      <c r="S49" s="55"/>
      <c r="T49" s="55"/>
      <c r="U49" s="55"/>
      <c r="V49" s="57"/>
      <c r="W49" s="57"/>
      <c r="X49" s="60"/>
    </row>
    <row r="50" spans="1:24" ht="18.75" hidden="1" customHeight="1">
      <c r="A50" s="25"/>
      <c r="B50" s="10"/>
      <c r="C50" s="10"/>
      <c r="D50" s="10"/>
      <c r="E50" s="10"/>
      <c r="F50" s="10"/>
      <c r="G50" s="10"/>
      <c r="H50" s="10"/>
      <c r="I50" s="153"/>
      <c r="J50" s="154"/>
      <c r="K50" s="154"/>
      <c r="L50" s="154"/>
      <c r="M50" s="154"/>
      <c r="N50" s="154"/>
      <c r="O50" s="154"/>
      <c r="P50" s="155"/>
      <c r="Q50" s="10"/>
      <c r="R50" s="54"/>
      <c r="S50" s="55"/>
      <c r="T50" s="55"/>
      <c r="U50" s="55"/>
      <c r="V50" s="57"/>
      <c r="W50" s="57"/>
      <c r="X50" s="60"/>
    </row>
    <row r="51" spans="1:24" ht="15" hidden="1" customHeight="1">
      <c r="A51" s="25"/>
      <c r="B51" s="10"/>
      <c r="C51" s="10"/>
      <c r="D51" s="10"/>
      <c r="E51" s="10"/>
      <c r="F51" s="10"/>
      <c r="G51" s="10"/>
      <c r="H51" s="10"/>
      <c r="I51" s="153"/>
      <c r="J51" s="154"/>
      <c r="K51" s="154"/>
      <c r="L51" s="154"/>
      <c r="M51" s="154"/>
      <c r="N51" s="154"/>
      <c r="O51" s="154"/>
      <c r="P51" s="155"/>
      <c r="Q51" s="10"/>
      <c r="R51" s="54"/>
      <c r="S51" s="55"/>
      <c r="T51" s="55"/>
      <c r="U51" s="55"/>
      <c r="V51" s="57"/>
      <c r="W51" s="57"/>
      <c r="X51" s="60"/>
    </row>
    <row r="52" spans="1:24" ht="18.75" hidden="1" customHeight="1">
      <c r="A52" s="25"/>
      <c r="B52" s="10"/>
      <c r="C52" s="10"/>
      <c r="D52" s="10"/>
      <c r="E52" s="10"/>
      <c r="F52" s="10"/>
      <c r="G52" s="10"/>
      <c r="H52" s="10"/>
      <c r="I52" s="153"/>
      <c r="J52" s="154"/>
      <c r="K52" s="154"/>
      <c r="L52" s="154"/>
      <c r="M52" s="154"/>
      <c r="N52" s="154"/>
      <c r="O52" s="154"/>
      <c r="P52" s="155"/>
      <c r="Q52" s="10"/>
      <c r="R52" s="54"/>
      <c r="S52" s="55"/>
      <c r="T52" s="55"/>
      <c r="U52" s="55"/>
      <c r="V52" s="57"/>
      <c r="W52" s="57"/>
      <c r="X52" s="60"/>
    </row>
    <row r="53" spans="1:24" ht="14.25" hidden="1" customHeight="1">
      <c r="A53" s="25"/>
      <c r="B53" s="10"/>
      <c r="C53" s="10"/>
      <c r="D53" s="10"/>
      <c r="E53" s="10"/>
      <c r="F53" s="10"/>
      <c r="G53" s="10"/>
      <c r="H53" s="10"/>
      <c r="I53" s="153"/>
      <c r="J53" s="154"/>
      <c r="K53" s="154"/>
      <c r="L53" s="154"/>
      <c r="M53" s="154"/>
      <c r="N53" s="154"/>
      <c r="O53" s="154"/>
      <c r="P53" s="155"/>
      <c r="Q53" s="10"/>
      <c r="R53" s="54"/>
      <c r="S53" s="55"/>
      <c r="T53" s="55"/>
      <c r="U53" s="55"/>
      <c r="V53" s="57"/>
      <c r="W53" s="57"/>
      <c r="X53" s="60"/>
    </row>
    <row r="54" spans="1:24" ht="15" hidden="1" customHeight="1">
      <c r="A54" s="25"/>
      <c r="B54" s="10"/>
      <c r="C54" s="10"/>
      <c r="D54" s="10"/>
      <c r="E54" s="10"/>
      <c r="F54" s="10"/>
      <c r="G54" s="10"/>
      <c r="H54" s="10"/>
      <c r="I54" s="153"/>
      <c r="J54" s="154"/>
      <c r="K54" s="154"/>
      <c r="L54" s="154"/>
      <c r="M54" s="154"/>
      <c r="N54" s="154"/>
      <c r="O54" s="154"/>
      <c r="P54" s="155"/>
      <c r="Q54" s="10"/>
      <c r="R54" s="54"/>
      <c r="S54" s="55"/>
      <c r="T54" s="55"/>
      <c r="U54" s="55"/>
      <c r="V54" s="57"/>
      <c r="W54" s="57"/>
      <c r="X54" s="60"/>
    </row>
    <row r="55" spans="1:24" ht="15" hidden="1" customHeight="1">
      <c r="A55" s="25"/>
      <c r="B55" s="10"/>
      <c r="C55" s="10"/>
      <c r="D55" s="10"/>
      <c r="E55" s="10"/>
      <c r="F55" s="10"/>
      <c r="G55" s="10"/>
      <c r="H55" s="10"/>
      <c r="I55" s="153"/>
      <c r="J55" s="154"/>
      <c r="K55" s="154"/>
      <c r="L55" s="154"/>
      <c r="M55" s="154"/>
      <c r="N55" s="154"/>
      <c r="O55" s="154"/>
      <c r="P55" s="155"/>
      <c r="Q55" s="10"/>
      <c r="R55" s="54"/>
      <c r="S55" s="55"/>
      <c r="T55" s="55"/>
      <c r="U55" s="55"/>
      <c r="V55" s="57"/>
      <c r="W55" s="57"/>
      <c r="X55" s="60"/>
    </row>
    <row r="56" spans="1:24" ht="18.75" hidden="1" customHeight="1">
      <c r="A56" s="25"/>
      <c r="B56" s="10"/>
      <c r="C56" s="10"/>
      <c r="D56" s="10"/>
      <c r="E56" s="10"/>
      <c r="F56" s="10"/>
      <c r="G56" s="10"/>
      <c r="H56" s="10"/>
      <c r="I56" s="153"/>
      <c r="J56" s="154"/>
      <c r="K56" s="154"/>
      <c r="L56" s="154"/>
      <c r="M56" s="154"/>
      <c r="N56" s="154"/>
      <c r="O56" s="154"/>
      <c r="P56" s="155"/>
      <c r="Q56" s="10"/>
      <c r="R56" s="54"/>
      <c r="S56" s="55"/>
      <c r="T56" s="55"/>
      <c r="U56" s="55"/>
      <c r="V56" s="57"/>
      <c r="W56" s="57"/>
      <c r="X56" s="60"/>
    </row>
    <row r="57" spans="1:24" ht="18.75" hidden="1" customHeight="1">
      <c r="A57" s="25"/>
      <c r="B57" s="10"/>
      <c r="C57" s="10"/>
      <c r="D57" s="10"/>
      <c r="E57" s="10"/>
      <c r="F57" s="10"/>
      <c r="G57" s="10"/>
      <c r="H57" s="10"/>
      <c r="I57" s="153"/>
      <c r="J57" s="154"/>
      <c r="K57" s="154"/>
      <c r="L57" s="154"/>
      <c r="M57" s="154"/>
      <c r="N57" s="154"/>
      <c r="O57" s="154"/>
      <c r="P57" s="155"/>
      <c r="Q57" s="10"/>
      <c r="R57" s="54"/>
      <c r="S57" s="55"/>
      <c r="T57" s="55"/>
      <c r="U57" s="55"/>
      <c r="V57" s="57"/>
      <c r="W57" s="57"/>
      <c r="X57" s="60"/>
    </row>
    <row r="58" spans="1:24" ht="18.75" hidden="1" customHeight="1">
      <c r="A58" s="25"/>
      <c r="B58" s="10"/>
      <c r="C58" s="10"/>
      <c r="D58" s="10"/>
      <c r="E58" s="10"/>
      <c r="F58" s="10"/>
      <c r="G58" s="10"/>
      <c r="H58" s="10"/>
      <c r="I58" s="153"/>
      <c r="J58" s="154"/>
      <c r="K58" s="154"/>
      <c r="L58" s="154"/>
      <c r="M58" s="154"/>
      <c r="N58" s="154"/>
      <c r="O58" s="154"/>
      <c r="P58" s="155"/>
      <c r="Q58" s="10"/>
      <c r="R58" s="54"/>
      <c r="S58" s="55"/>
      <c r="T58" s="55"/>
      <c r="U58" s="55"/>
      <c r="V58" s="57"/>
      <c r="W58" s="57"/>
      <c r="X58" s="60"/>
    </row>
    <row r="59" spans="1:24" ht="15.75" hidden="1" customHeight="1">
      <c r="A59" s="10"/>
      <c r="B59" s="10"/>
      <c r="C59" s="10"/>
      <c r="D59" s="10"/>
      <c r="E59" s="10"/>
      <c r="F59" s="10"/>
      <c r="G59" s="10"/>
      <c r="H59" s="10"/>
      <c r="I59" s="153"/>
      <c r="J59" s="154"/>
      <c r="K59" s="154"/>
      <c r="L59" s="154"/>
      <c r="M59" s="154"/>
      <c r="N59" s="154"/>
      <c r="O59" s="154"/>
      <c r="P59" s="155"/>
      <c r="Q59" s="10"/>
      <c r="R59" s="54"/>
      <c r="S59" s="55"/>
      <c r="T59" s="55"/>
      <c r="U59" s="55"/>
      <c r="V59" s="57"/>
      <c r="W59" s="57"/>
      <c r="X59" s="60"/>
    </row>
    <row r="60" spans="1:24" ht="15" hidden="1" customHeight="1">
      <c r="A60" s="10"/>
      <c r="B60" s="10"/>
      <c r="C60" s="10"/>
      <c r="D60" s="10"/>
      <c r="E60" s="10"/>
      <c r="F60" s="10"/>
      <c r="G60" s="10"/>
      <c r="H60" s="10"/>
      <c r="I60" s="153"/>
      <c r="J60" s="154"/>
      <c r="K60" s="154"/>
      <c r="L60" s="154"/>
      <c r="M60" s="154"/>
      <c r="N60" s="154"/>
      <c r="O60" s="154"/>
      <c r="P60" s="155"/>
      <c r="Q60" s="10"/>
      <c r="R60" s="54"/>
      <c r="S60" s="55"/>
      <c r="T60" s="55"/>
      <c r="U60" s="55"/>
      <c r="V60" s="57"/>
      <c r="W60" s="57"/>
      <c r="X60" s="60"/>
    </row>
    <row r="61" spans="1:24" ht="18.75" hidden="1" customHeight="1">
      <c r="A61" s="10"/>
      <c r="B61" s="10"/>
      <c r="C61" s="10"/>
      <c r="D61" s="10"/>
      <c r="E61" s="10"/>
      <c r="F61" s="10"/>
      <c r="G61" s="10"/>
      <c r="H61" s="10"/>
      <c r="I61" s="153"/>
      <c r="J61" s="154"/>
      <c r="K61" s="154"/>
      <c r="L61" s="154"/>
      <c r="M61" s="154"/>
      <c r="N61" s="154"/>
      <c r="O61" s="154"/>
      <c r="P61" s="155"/>
      <c r="Q61" s="10"/>
      <c r="R61" s="54"/>
      <c r="S61" s="55"/>
      <c r="T61" s="55"/>
      <c r="U61" s="55"/>
      <c r="V61" s="57"/>
      <c r="W61" s="57"/>
      <c r="X61" s="60"/>
    </row>
    <row r="62" spans="1:24" ht="15" hidden="1" customHeight="1">
      <c r="A62" s="10"/>
      <c r="B62" s="10"/>
      <c r="C62" s="10"/>
      <c r="D62" s="10"/>
      <c r="E62" s="10"/>
      <c r="F62" s="10"/>
      <c r="G62" s="10"/>
      <c r="H62" s="10"/>
      <c r="I62" s="153"/>
      <c r="J62" s="154"/>
      <c r="K62" s="154"/>
      <c r="L62" s="154"/>
      <c r="M62" s="154"/>
      <c r="N62" s="154"/>
      <c r="O62" s="154"/>
      <c r="P62" s="155"/>
      <c r="Q62" s="10"/>
      <c r="R62" s="54"/>
      <c r="S62" s="55"/>
      <c r="T62" s="55"/>
      <c r="U62" s="55"/>
      <c r="V62" s="57"/>
      <c r="W62" s="57"/>
      <c r="X62" s="60"/>
    </row>
    <row r="63" spans="1:24" ht="15" hidden="1" customHeight="1">
      <c r="A63" s="10"/>
      <c r="B63" s="10"/>
      <c r="C63" s="10"/>
      <c r="D63" s="10"/>
      <c r="E63" s="10"/>
      <c r="F63" s="10"/>
      <c r="G63" s="10"/>
      <c r="H63" s="10"/>
      <c r="I63" s="153"/>
      <c r="J63" s="154"/>
      <c r="K63" s="154"/>
      <c r="L63" s="154"/>
      <c r="M63" s="154"/>
      <c r="N63" s="154"/>
      <c r="O63" s="154"/>
      <c r="P63" s="155"/>
      <c r="Q63" s="10"/>
      <c r="R63" s="54"/>
      <c r="S63" s="55"/>
      <c r="T63" s="55"/>
      <c r="U63" s="55"/>
      <c r="V63" s="57"/>
      <c r="W63" s="57"/>
      <c r="X63" s="60"/>
    </row>
    <row r="64" spans="1:24" ht="15" hidden="1" customHeight="1">
      <c r="A64" s="10"/>
      <c r="B64" s="10"/>
      <c r="C64" s="10"/>
      <c r="D64" s="10"/>
      <c r="E64" s="10"/>
      <c r="F64" s="10"/>
      <c r="G64" s="10"/>
      <c r="H64" s="10"/>
      <c r="I64" s="153"/>
      <c r="J64" s="154"/>
      <c r="K64" s="154"/>
      <c r="L64" s="154"/>
      <c r="M64" s="154"/>
      <c r="N64" s="154"/>
      <c r="O64" s="154"/>
      <c r="P64" s="155"/>
      <c r="Q64" s="10"/>
      <c r="R64" s="54"/>
      <c r="S64" s="55"/>
      <c r="T64" s="55"/>
      <c r="U64" s="55"/>
      <c r="V64" s="57"/>
      <c r="W64" s="57"/>
      <c r="X64" s="60"/>
    </row>
    <row r="65" spans="1:24" ht="15" hidden="1" customHeight="1">
      <c r="A65" s="10"/>
      <c r="B65" s="10"/>
      <c r="C65" s="10"/>
      <c r="D65" s="10"/>
      <c r="E65" s="10"/>
      <c r="F65" s="10"/>
      <c r="G65" s="10"/>
      <c r="H65" s="10"/>
      <c r="I65" s="153"/>
      <c r="J65" s="154"/>
      <c r="K65" s="154"/>
      <c r="L65" s="154"/>
      <c r="M65" s="154"/>
      <c r="N65" s="154"/>
      <c r="O65" s="154"/>
      <c r="P65" s="155"/>
      <c r="Q65" s="10"/>
      <c r="R65" s="54"/>
      <c r="S65" s="55"/>
      <c r="T65" s="55"/>
      <c r="U65" s="55"/>
      <c r="V65" s="57"/>
      <c r="W65" s="57"/>
      <c r="X65" s="60"/>
    </row>
    <row r="66" spans="1:24" ht="15" hidden="1" customHeight="1">
      <c r="A66" s="10"/>
      <c r="B66" s="10"/>
      <c r="C66" s="10"/>
      <c r="D66" s="10"/>
      <c r="E66" s="10"/>
      <c r="F66" s="10"/>
      <c r="G66" s="10"/>
      <c r="H66" s="10"/>
      <c r="I66" s="153"/>
      <c r="J66" s="154"/>
      <c r="K66" s="154"/>
      <c r="L66" s="154"/>
      <c r="M66" s="154"/>
      <c r="N66" s="154"/>
      <c r="O66" s="154"/>
      <c r="P66" s="155"/>
      <c r="Q66" s="10"/>
      <c r="R66" s="54"/>
      <c r="S66" s="55"/>
      <c r="T66" s="55"/>
      <c r="U66" s="55"/>
      <c r="V66" s="57"/>
      <c r="W66" s="57"/>
      <c r="X66" s="60"/>
    </row>
    <row r="67" spans="1:24" ht="15" hidden="1" customHeight="1">
      <c r="A67" s="10"/>
      <c r="B67" s="10"/>
      <c r="C67" s="10"/>
      <c r="D67" s="10"/>
      <c r="E67" s="10"/>
      <c r="F67" s="10"/>
      <c r="G67" s="10"/>
      <c r="H67" s="10"/>
      <c r="I67" s="153"/>
      <c r="J67" s="154"/>
      <c r="K67" s="154"/>
      <c r="L67" s="154"/>
      <c r="M67" s="154"/>
      <c r="N67" s="154"/>
      <c r="O67" s="154"/>
      <c r="P67" s="155"/>
      <c r="Q67" s="10"/>
      <c r="R67" s="54"/>
      <c r="S67" s="55"/>
      <c r="T67" s="55"/>
      <c r="U67" s="55"/>
      <c r="V67" s="57"/>
      <c r="W67" s="57"/>
      <c r="X67" s="60"/>
    </row>
    <row r="68" spans="1:24" ht="18.75" hidden="1" customHeight="1">
      <c r="A68" s="25"/>
      <c r="B68" s="10"/>
      <c r="C68" s="10"/>
      <c r="D68" s="10"/>
      <c r="E68" s="10"/>
      <c r="F68" s="10"/>
      <c r="G68" s="10"/>
      <c r="H68" s="10"/>
      <c r="I68" s="153"/>
      <c r="J68" s="154"/>
      <c r="K68" s="154"/>
      <c r="L68" s="154"/>
      <c r="M68" s="154"/>
      <c r="N68" s="154"/>
      <c r="O68" s="154"/>
      <c r="P68" s="155"/>
      <c r="Q68" s="10"/>
      <c r="R68" s="54"/>
      <c r="S68" s="55"/>
      <c r="T68" s="55"/>
      <c r="U68" s="55"/>
      <c r="V68" s="57"/>
      <c r="W68" s="57"/>
      <c r="X68" s="60"/>
    </row>
    <row r="69" spans="1:24" ht="18.75" hidden="1" customHeight="1">
      <c r="A69" s="25"/>
      <c r="B69" s="10"/>
      <c r="C69" s="10"/>
      <c r="D69" s="10"/>
      <c r="E69" s="10"/>
      <c r="F69" s="10"/>
      <c r="G69" s="10"/>
      <c r="H69" s="10"/>
      <c r="I69" s="153"/>
      <c r="J69" s="154"/>
      <c r="K69" s="154"/>
      <c r="L69" s="154"/>
      <c r="M69" s="154"/>
      <c r="N69" s="154"/>
      <c r="O69" s="154"/>
      <c r="P69" s="155"/>
      <c r="Q69" s="10"/>
      <c r="R69" s="54"/>
      <c r="S69" s="55"/>
      <c r="T69" s="55"/>
      <c r="U69" s="55"/>
      <c r="V69" s="57"/>
      <c r="W69" s="57"/>
      <c r="X69" s="60"/>
    </row>
    <row r="70" spans="1:24" ht="18.75" hidden="1" customHeight="1">
      <c r="A70" s="25"/>
      <c r="B70" s="10"/>
      <c r="C70" s="10"/>
      <c r="D70" s="10"/>
      <c r="E70" s="10"/>
      <c r="F70" s="10"/>
      <c r="G70" s="10"/>
      <c r="H70" s="10"/>
      <c r="I70" s="153"/>
      <c r="J70" s="154"/>
      <c r="K70" s="154"/>
      <c r="L70" s="154"/>
      <c r="M70" s="154"/>
      <c r="N70" s="154"/>
      <c r="O70" s="154"/>
      <c r="P70" s="155"/>
      <c r="Q70" s="10"/>
      <c r="R70" s="54"/>
      <c r="S70" s="55"/>
      <c r="T70" s="55"/>
      <c r="U70" s="55"/>
      <c r="V70" s="57"/>
      <c r="W70" s="57"/>
      <c r="X70" s="60"/>
    </row>
    <row r="71" spans="1:24" ht="18.75" hidden="1" customHeight="1">
      <c r="A71" s="25"/>
      <c r="B71" s="10"/>
      <c r="C71" s="10"/>
      <c r="D71" s="10"/>
      <c r="E71" s="10"/>
      <c r="F71" s="10"/>
      <c r="G71" s="10"/>
      <c r="H71" s="10"/>
      <c r="I71" s="153"/>
      <c r="J71" s="154"/>
      <c r="K71" s="154"/>
      <c r="L71" s="154"/>
      <c r="M71" s="154"/>
      <c r="N71" s="154"/>
      <c r="O71" s="154"/>
      <c r="P71" s="155"/>
      <c r="Q71" s="10"/>
      <c r="R71" s="54"/>
      <c r="S71" s="55"/>
      <c r="T71" s="55"/>
      <c r="U71" s="55"/>
      <c r="V71" s="57"/>
      <c r="W71" s="57"/>
      <c r="X71" s="60"/>
    </row>
    <row r="72" spans="1:24" ht="18.75" hidden="1" customHeight="1">
      <c r="A72" s="25"/>
      <c r="B72" s="10"/>
      <c r="C72" s="10"/>
      <c r="D72" s="10"/>
      <c r="E72" s="10"/>
      <c r="F72" s="10"/>
      <c r="G72" s="10"/>
      <c r="H72" s="10"/>
      <c r="I72" s="153"/>
      <c r="J72" s="154"/>
      <c r="K72" s="154"/>
      <c r="L72" s="154"/>
      <c r="M72" s="154"/>
      <c r="N72" s="154"/>
      <c r="O72" s="154"/>
      <c r="P72" s="155"/>
      <c r="Q72" s="10"/>
      <c r="R72" s="54"/>
      <c r="S72" s="55"/>
      <c r="T72" s="55"/>
      <c r="U72" s="55"/>
      <c r="V72" s="57"/>
      <c r="W72" s="57"/>
      <c r="X72" s="60"/>
    </row>
    <row r="73" spans="1:24" ht="19.5" hidden="1" customHeight="1">
      <c r="A73" s="25"/>
      <c r="B73" s="10"/>
      <c r="C73" s="10"/>
      <c r="D73" s="10"/>
      <c r="E73" s="10"/>
      <c r="F73" s="10"/>
      <c r="G73" s="10"/>
      <c r="H73" s="10"/>
      <c r="I73" s="153"/>
      <c r="J73" s="154"/>
      <c r="K73" s="154"/>
      <c r="L73" s="154"/>
      <c r="M73" s="154"/>
      <c r="N73" s="154"/>
      <c r="O73" s="154"/>
      <c r="P73" s="155"/>
      <c r="Q73" s="10"/>
      <c r="R73" s="54"/>
      <c r="S73" s="55"/>
      <c r="T73" s="55"/>
      <c r="U73" s="55"/>
      <c r="V73" s="57"/>
      <c r="W73" s="57"/>
      <c r="X73" s="60"/>
    </row>
    <row r="74" spans="1:24" ht="14.25" hidden="1" customHeight="1">
      <c r="A74" s="25"/>
      <c r="B74" s="10"/>
      <c r="C74" s="10"/>
      <c r="D74" s="10"/>
      <c r="E74" s="10"/>
      <c r="F74" s="10"/>
      <c r="G74" s="10"/>
      <c r="H74" s="10"/>
      <c r="I74" s="153"/>
      <c r="J74" s="154"/>
      <c r="K74" s="154"/>
      <c r="L74" s="154"/>
      <c r="M74" s="154"/>
      <c r="N74" s="154"/>
      <c r="O74" s="154"/>
      <c r="P74" s="155"/>
      <c r="Q74" s="10"/>
      <c r="R74" s="54"/>
      <c r="S74" s="55"/>
      <c r="T74" s="55"/>
      <c r="U74" s="55"/>
      <c r="V74" s="57"/>
      <c r="W74" s="57"/>
      <c r="X74" s="60"/>
    </row>
    <row r="75" spans="1:24" ht="15" hidden="1" customHeight="1">
      <c r="A75" s="25"/>
      <c r="B75" s="10"/>
      <c r="C75" s="10"/>
      <c r="D75" s="10"/>
      <c r="E75" s="10"/>
      <c r="F75" s="10"/>
      <c r="G75" s="10"/>
      <c r="H75" s="10"/>
      <c r="I75" s="153"/>
      <c r="J75" s="154"/>
      <c r="K75" s="154"/>
      <c r="L75" s="154"/>
      <c r="M75" s="154"/>
      <c r="N75" s="154"/>
      <c r="O75" s="154"/>
      <c r="P75" s="155"/>
      <c r="Q75" s="10"/>
      <c r="R75" s="54"/>
      <c r="S75" s="55"/>
      <c r="T75" s="55"/>
      <c r="U75" s="55"/>
      <c r="V75" s="57"/>
      <c r="W75" s="57"/>
      <c r="X75" s="60"/>
    </row>
    <row r="76" spans="1:24" ht="18.75" hidden="1" customHeight="1">
      <c r="A76" s="25"/>
      <c r="B76" s="10"/>
      <c r="C76" s="10"/>
      <c r="D76" s="10"/>
      <c r="E76" s="10"/>
      <c r="F76" s="10"/>
      <c r="G76" s="10"/>
      <c r="H76" s="10"/>
      <c r="I76" s="153"/>
      <c r="J76" s="154"/>
      <c r="K76" s="154"/>
      <c r="L76" s="154"/>
      <c r="M76" s="154"/>
      <c r="N76" s="154"/>
      <c r="O76" s="154"/>
      <c r="P76" s="155"/>
      <c r="Q76" s="10"/>
      <c r="R76" s="54"/>
      <c r="S76" s="55"/>
      <c r="T76" s="55"/>
      <c r="U76" s="55"/>
      <c r="V76" s="57"/>
      <c r="W76" s="57"/>
      <c r="X76" s="60"/>
    </row>
    <row r="77" spans="1:24" ht="18.75" hidden="1" customHeight="1">
      <c r="A77" s="25"/>
      <c r="B77" s="10"/>
      <c r="C77" s="10"/>
      <c r="D77" s="10"/>
      <c r="E77" s="10"/>
      <c r="F77" s="10"/>
      <c r="G77" s="10"/>
      <c r="H77" s="10"/>
      <c r="I77" s="153"/>
      <c r="J77" s="154"/>
      <c r="K77" s="154"/>
      <c r="L77" s="154"/>
      <c r="M77" s="154"/>
      <c r="N77" s="154"/>
      <c r="O77" s="154"/>
      <c r="P77" s="155"/>
      <c r="Q77" s="10"/>
      <c r="R77" s="54"/>
      <c r="S77" s="55"/>
      <c r="T77" s="55"/>
      <c r="U77" s="55"/>
      <c r="V77" s="57"/>
      <c r="W77" s="57"/>
      <c r="X77" s="60"/>
    </row>
    <row r="78" spans="1:24" ht="14.25" hidden="1" customHeight="1">
      <c r="A78" s="25"/>
      <c r="B78" s="10"/>
      <c r="C78" s="10"/>
      <c r="D78" s="10"/>
      <c r="E78" s="10"/>
      <c r="F78" s="10"/>
      <c r="G78" s="10"/>
      <c r="H78" s="10"/>
      <c r="I78" s="153"/>
      <c r="J78" s="154"/>
      <c r="K78" s="154"/>
      <c r="L78" s="154"/>
      <c r="M78" s="154"/>
      <c r="N78" s="154"/>
      <c r="O78" s="154"/>
      <c r="P78" s="155"/>
      <c r="Q78" s="10"/>
      <c r="R78" s="54"/>
      <c r="S78" s="55"/>
      <c r="T78" s="55"/>
      <c r="U78" s="55"/>
      <c r="V78" s="57"/>
      <c r="W78" s="57"/>
      <c r="X78" s="60"/>
    </row>
    <row r="79" spans="1:24" ht="14.25" hidden="1" customHeight="1">
      <c r="A79" s="25"/>
      <c r="B79" s="10"/>
      <c r="C79" s="10"/>
      <c r="D79" s="10"/>
      <c r="E79" s="10"/>
      <c r="F79" s="10"/>
      <c r="G79" s="10"/>
      <c r="H79" s="10"/>
      <c r="I79" s="153"/>
      <c r="J79" s="154"/>
      <c r="K79" s="154"/>
      <c r="L79" s="154"/>
      <c r="M79" s="154"/>
      <c r="N79" s="154"/>
      <c r="O79" s="154"/>
      <c r="P79" s="155"/>
      <c r="Q79" s="10"/>
      <c r="R79" s="54"/>
      <c r="S79" s="55"/>
      <c r="T79" s="55"/>
      <c r="U79" s="55"/>
      <c r="V79" s="57"/>
      <c r="W79" s="57"/>
      <c r="X79" s="60"/>
    </row>
    <row r="80" spans="1:24" ht="14.25" hidden="1" customHeight="1">
      <c r="A80" s="25"/>
      <c r="B80" s="10"/>
      <c r="C80" s="10"/>
      <c r="D80" s="10"/>
      <c r="E80" s="10"/>
      <c r="F80" s="10"/>
      <c r="G80" s="10"/>
      <c r="H80" s="10"/>
      <c r="I80" s="153"/>
      <c r="J80" s="154"/>
      <c r="K80" s="154"/>
      <c r="L80" s="154"/>
      <c r="M80" s="154"/>
      <c r="N80" s="154"/>
      <c r="O80" s="154"/>
      <c r="P80" s="155"/>
      <c r="Q80" s="10"/>
      <c r="R80" s="54"/>
      <c r="S80" s="55"/>
      <c r="T80" s="55"/>
      <c r="U80" s="55"/>
      <c r="V80" s="57"/>
      <c r="W80" s="57"/>
      <c r="X80" s="60"/>
    </row>
    <row r="81" spans="1:24" ht="14.25" hidden="1" customHeight="1">
      <c r="A81" s="25"/>
      <c r="B81" s="10"/>
      <c r="C81" s="10"/>
      <c r="D81" s="10"/>
      <c r="E81" s="10"/>
      <c r="F81" s="10"/>
      <c r="G81" s="10"/>
      <c r="H81" s="10"/>
      <c r="I81" s="153"/>
      <c r="J81" s="154"/>
      <c r="K81" s="154"/>
      <c r="L81" s="154"/>
      <c r="M81" s="154"/>
      <c r="N81" s="154"/>
      <c r="O81" s="154"/>
      <c r="P81" s="155"/>
      <c r="Q81" s="10"/>
      <c r="R81" s="54"/>
      <c r="S81" s="55"/>
      <c r="T81" s="55"/>
      <c r="U81" s="55"/>
      <c r="V81" s="57"/>
      <c r="W81" s="57"/>
      <c r="X81" s="60"/>
    </row>
    <row r="82" spans="1:24" ht="14.25" hidden="1" customHeight="1">
      <c r="A82" s="25"/>
      <c r="B82" s="10"/>
      <c r="C82" s="10"/>
      <c r="D82" s="10"/>
      <c r="E82" s="10"/>
      <c r="F82" s="10"/>
      <c r="G82" s="10"/>
      <c r="H82" s="10"/>
      <c r="I82" s="153"/>
      <c r="J82" s="154"/>
      <c r="K82" s="154"/>
      <c r="L82" s="154"/>
      <c r="M82" s="154"/>
      <c r="N82" s="154"/>
      <c r="O82" s="154"/>
      <c r="P82" s="155"/>
      <c r="Q82" s="10"/>
      <c r="R82" s="54"/>
      <c r="S82" s="55"/>
      <c r="T82" s="55"/>
      <c r="U82" s="55"/>
      <c r="V82" s="57"/>
      <c r="W82" s="57"/>
      <c r="X82" s="60"/>
    </row>
    <row r="83" spans="1:24" ht="14.25" hidden="1" customHeight="1">
      <c r="A83" s="25"/>
      <c r="B83" s="10"/>
      <c r="C83" s="10"/>
      <c r="D83" s="10"/>
      <c r="E83" s="10"/>
      <c r="F83" s="10"/>
      <c r="G83" s="10"/>
      <c r="H83" s="10"/>
      <c r="I83" s="153"/>
      <c r="J83" s="154"/>
      <c r="K83" s="154"/>
      <c r="L83" s="154"/>
      <c r="M83" s="154"/>
      <c r="N83" s="154"/>
      <c r="O83" s="154"/>
      <c r="P83" s="155"/>
      <c r="Q83" s="10"/>
      <c r="R83" s="54"/>
      <c r="S83" s="55"/>
      <c r="T83" s="55"/>
      <c r="U83" s="55"/>
      <c r="V83" s="57"/>
      <c r="W83" s="57"/>
      <c r="X83" s="60"/>
    </row>
    <row r="84" spans="1:24" ht="14.25" hidden="1" customHeight="1">
      <c r="A84" s="25"/>
      <c r="B84" s="10"/>
      <c r="C84" s="10"/>
      <c r="D84" s="10"/>
      <c r="E84" s="10"/>
      <c r="F84" s="10"/>
      <c r="G84" s="10"/>
      <c r="H84" s="10"/>
      <c r="I84" s="153"/>
      <c r="J84" s="154"/>
      <c r="K84" s="154"/>
      <c r="L84" s="154"/>
      <c r="M84" s="154"/>
      <c r="N84" s="154"/>
      <c r="O84" s="154"/>
      <c r="P84" s="155"/>
      <c r="Q84" s="10"/>
      <c r="R84" s="54"/>
      <c r="S84" s="55"/>
      <c r="T84" s="55"/>
      <c r="U84" s="55"/>
      <c r="V84" s="57"/>
      <c r="W84" s="57"/>
      <c r="X84" s="60"/>
    </row>
    <row r="85" spans="1:24" ht="14.25" hidden="1" customHeight="1">
      <c r="A85" s="25"/>
      <c r="B85" s="10"/>
      <c r="C85" s="10"/>
      <c r="D85" s="10"/>
      <c r="E85" s="10"/>
      <c r="F85" s="10"/>
      <c r="G85" s="10"/>
      <c r="H85" s="10"/>
      <c r="I85" s="153"/>
      <c r="J85" s="154"/>
      <c r="K85" s="154"/>
      <c r="L85" s="154"/>
      <c r="M85" s="154"/>
      <c r="N85" s="154"/>
      <c r="O85" s="154"/>
      <c r="P85" s="155"/>
      <c r="Q85" s="10"/>
      <c r="R85" s="54"/>
      <c r="S85" s="55"/>
      <c r="T85" s="55"/>
      <c r="U85" s="55"/>
      <c r="V85" s="57"/>
      <c r="W85" s="57"/>
      <c r="X85" s="60"/>
    </row>
    <row r="86" spans="1:24" ht="14.25" hidden="1" customHeight="1">
      <c r="A86" s="25"/>
      <c r="B86" s="10"/>
      <c r="C86" s="10"/>
      <c r="D86" s="10"/>
      <c r="E86" s="10"/>
      <c r="F86" s="10"/>
      <c r="G86" s="10"/>
      <c r="H86" s="10"/>
      <c r="I86" s="153"/>
      <c r="J86" s="154"/>
      <c r="K86" s="154"/>
      <c r="L86" s="154"/>
      <c r="M86" s="154"/>
      <c r="N86" s="154"/>
      <c r="O86" s="154"/>
      <c r="P86" s="155"/>
      <c r="Q86" s="10"/>
      <c r="R86" s="61"/>
      <c r="S86" s="62"/>
      <c r="T86" s="62"/>
      <c r="U86" s="62"/>
      <c r="V86" s="64"/>
      <c r="W86" s="57"/>
      <c r="X86" s="60"/>
    </row>
    <row r="87" spans="1:24" ht="14.25" hidden="1" customHeight="1">
      <c r="A87" s="25"/>
      <c r="B87" s="10"/>
      <c r="C87" s="10"/>
      <c r="D87" s="10"/>
      <c r="E87" s="10"/>
      <c r="F87" s="10"/>
      <c r="G87" s="10"/>
      <c r="H87" s="10"/>
      <c r="I87" s="153"/>
      <c r="J87" s="154"/>
      <c r="K87" s="154"/>
      <c r="L87" s="154"/>
      <c r="M87" s="154"/>
      <c r="N87" s="154"/>
      <c r="O87" s="154"/>
      <c r="P87" s="155"/>
      <c r="Q87" s="10"/>
      <c r="R87" s="56"/>
      <c r="S87" s="57"/>
      <c r="T87" s="57"/>
      <c r="U87" s="57"/>
      <c r="V87" s="57"/>
      <c r="W87" s="57"/>
      <c r="X87" s="60"/>
    </row>
    <row r="88" spans="1:24" ht="15.75">
      <c r="A88" s="25"/>
      <c r="B88" s="10"/>
      <c r="C88" s="105" t="s">
        <v>75</v>
      </c>
      <c r="D88" s="106"/>
      <c r="E88" s="107"/>
      <c r="F88" s="10"/>
      <c r="G88" s="10"/>
      <c r="H88" s="10"/>
      <c r="I88" s="153"/>
      <c r="J88" s="154"/>
      <c r="K88" s="154"/>
      <c r="L88" s="154"/>
      <c r="M88" s="154"/>
      <c r="N88" s="154"/>
      <c r="O88" s="154"/>
      <c r="P88" s="155"/>
      <c r="Q88" s="10"/>
      <c r="R88" s="56"/>
      <c r="S88" s="57"/>
      <c r="T88" s="57"/>
      <c r="U88" s="57"/>
      <c r="V88" s="57"/>
      <c r="W88" s="57"/>
      <c r="X88" s="60"/>
    </row>
    <row r="89" spans="1:24" ht="15.95" customHeight="1">
      <c r="C89" s="26" t="s">
        <v>76</v>
      </c>
      <c r="D89" s="29">
        <f>D20*10^6/(D23)/1000000</f>
        <v>2.0434285714285711</v>
      </c>
      <c r="E89" s="34" t="s">
        <v>17</v>
      </c>
      <c r="I89" s="153" t="s">
        <v>87</v>
      </c>
      <c r="J89" s="154"/>
      <c r="K89" s="154"/>
      <c r="L89" s="154"/>
      <c r="M89" s="154"/>
      <c r="N89" s="154"/>
      <c r="O89" s="154"/>
      <c r="P89" s="155"/>
      <c r="R89" s="56"/>
      <c r="S89" s="57"/>
      <c r="T89" s="57"/>
      <c r="U89" s="57"/>
      <c r="V89" s="57"/>
      <c r="W89" s="57"/>
      <c r="X89" s="60"/>
    </row>
    <row r="90" spans="1:24" ht="15.75">
      <c r="C90" s="26" t="s">
        <v>77</v>
      </c>
      <c r="D90" s="29">
        <f>D20*10^6/(D25)/1000000</f>
        <v>2.0434285714285711</v>
      </c>
      <c r="E90" s="34" t="s">
        <v>17</v>
      </c>
      <c r="I90" s="153"/>
      <c r="J90" s="154"/>
      <c r="K90" s="154"/>
      <c r="L90" s="154"/>
      <c r="M90" s="154"/>
      <c r="N90" s="154"/>
      <c r="O90" s="154"/>
      <c r="P90" s="155"/>
      <c r="R90" s="56"/>
      <c r="S90" s="57"/>
      <c r="T90" s="57"/>
      <c r="U90" s="57"/>
      <c r="V90" s="57"/>
      <c r="W90" s="57"/>
      <c r="X90" s="60"/>
    </row>
    <row r="91" spans="1:24" ht="15" customHeight="1">
      <c r="C91" s="162" t="s">
        <v>79</v>
      </c>
      <c r="D91" s="162"/>
      <c r="E91" s="162"/>
      <c r="I91" s="153"/>
      <c r="J91" s="154"/>
      <c r="K91" s="154"/>
      <c r="L91" s="154"/>
      <c r="M91" s="154"/>
      <c r="N91" s="154"/>
      <c r="O91" s="154"/>
      <c r="P91" s="155"/>
      <c r="R91" s="56"/>
      <c r="S91" s="57"/>
      <c r="T91" s="57"/>
      <c r="U91" s="57"/>
      <c r="V91" s="57"/>
      <c r="W91" s="57"/>
      <c r="X91" s="60"/>
    </row>
    <row r="92" spans="1:24" ht="15" customHeight="1">
      <c r="C92" s="163"/>
      <c r="D92" s="163"/>
      <c r="E92" s="163"/>
      <c r="I92" s="153"/>
      <c r="J92" s="154"/>
      <c r="K92" s="154"/>
      <c r="L92" s="154"/>
      <c r="M92" s="154"/>
      <c r="N92" s="154"/>
      <c r="O92" s="154"/>
      <c r="P92" s="155"/>
      <c r="R92" s="56"/>
      <c r="S92" s="57"/>
      <c r="T92" s="57"/>
      <c r="U92" s="57"/>
      <c r="V92" s="57"/>
      <c r="W92" s="57"/>
      <c r="X92" s="60"/>
    </row>
    <row r="93" spans="1:24">
      <c r="C93" s="163"/>
      <c r="D93" s="163"/>
      <c r="E93" s="163"/>
      <c r="I93" s="156"/>
      <c r="J93" s="157"/>
      <c r="K93" s="157"/>
      <c r="L93" s="157"/>
      <c r="M93" s="157"/>
      <c r="N93" s="157"/>
      <c r="O93" s="157"/>
      <c r="P93" s="158"/>
      <c r="R93" s="63"/>
      <c r="S93" s="64"/>
      <c r="T93" s="64"/>
      <c r="U93" s="64"/>
      <c r="V93" s="64"/>
      <c r="W93" s="64"/>
      <c r="X93" s="65"/>
    </row>
    <row r="94" spans="1:24">
      <c r="Q94" s="57"/>
      <c r="R94" s="57"/>
      <c r="S94" s="57"/>
      <c r="T94" s="57"/>
      <c r="U94" s="57"/>
      <c r="V94" s="57"/>
      <c r="W94" s="57"/>
      <c r="X94" s="57"/>
    </row>
    <row r="95" spans="1:24">
      <c r="Q95" s="57"/>
      <c r="R95" s="57"/>
      <c r="S95" s="57"/>
      <c r="T95" s="57"/>
      <c r="U95" s="57"/>
      <c r="V95" s="57"/>
      <c r="W95" s="57"/>
      <c r="X95" s="57"/>
    </row>
    <row r="96" spans="1:24">
      <c r="Q96" s="57"/>
      <c r="R96" s="57"/>
      <c r="S96" s="57"/>
      <c r="T96" s="57"/>
      <c r="U96" s="57"/>
      <c r="V96" s="57"/>
      <c r="W96" s="57"/>
      <c r="X96" s="57"/>
    </row>
    <row r="97" spans="17:24">
      <c r="Q97" s="57"/>
      <c r="R97" s="57"/>
      <c r="S97" s="57"/>
      <c r="T97" s="57"/>
      <c r="U97" s="57"/>
      <c r="V97" s="57"/>
      <c r="W97" s="57"/>
      <c r="X97" s="57"/>
    </row>
    <row r="98" spans="17:24">
      <c r="Q98" s="57"/>
      <c r="R98" s="57"/>
      <c r="S98" s="57"/>
      <c r="T98" s="57"/>
      <c r="U98" s="57"/>
      <c r="V98" s="57"/>
      <c r="W98" s="57"/>
      <c r="X98" s="57"/>
    </row>
    <row r="99" spans="17:24">
      <c r="Q99" s="57"/>
      <c r="R99" s="57"/>
      <c r="S99" s="57"/>
      <c r="T99" s="57"/>
      <c r="U99" s="57"/>
      <c r="V99" s="57"/>
      <c r="W99" s="57"/>
      <c r="X99" s="57"/>
    </row>
  </sheetData>
  <mergeCells count="34">
    <mergeCell ref="I89:P93"/>
    <mergeCell ref="C91:E93"/>
    <mergeCell ref="I29:P29"/>
    <mergeCell ref="C30:E30"/>
    <mergeCell ref="C88:E88"/>
    <mergeCell ref="I18:I19"/>
    <mergeCell ref="A1:X3"/>
    <mergeCell ref="I30:P88"/>
    <mergeCell ref="D24:E24"/>
    <mergeCell ref="D25:E25"/>
    <mergeCell ref="D26:E26"/>
    <mergeCell ref="D27:E27"/>
    <mergeCell ref="D28:E28"/>
    <mergeCell ref="C17:E17"/>
    <mergeCell ref="C19:E19"/>
    <mergeCell ref="J21:P21"/>
    <mergeCell ref="C22:E22"/>
    <mergeCell ref="D23:E23"/>
    <mergeCell ref="D13:E13"/>
    <mergeCell ref="D14:E14"/>
    <mergeCell ref="J14:P14"/>
    <mergeCell ref="D15:E15"/>
    <mergeCell ref="D16:E16"/>
    <mergeCell ref="Z9:AA9"/>
    <mergeCell ref="Z10:AA10"/>
    <mergeCell ref="C11:E11"/>
    <mergeCell ref="D12:E12"/>
    <mergeCell ref="I12:P12"/>
    <mergeCell ref="A4:AA4"/>
    <mergeCell ref="S5:T5"/>
    <mergeCell ref="C8:E8"/>
    <mergeCell ref="I8:P8"/>
    <mergeCell ref="R8:X8"/>
    <mergeCell ref="Z8:AA8"/>
  </mergeCells>
  <conditionalFormatting sqref="C12 I15 I22">
    <cfRule type="expression" dxfId="14" priority="30">
      <formula>$E$66</formula>
    </cfRule>
  </conditionalFormatting>
  <conditionalFormatting sqref="C13 I16 I23 C24">
    <cfRule type="expression" dxfId="13" priority="12">
      <formula>$E$67</formula>
    </cfRule>
  </conditionalFormatting>
  <conditionalFormatting sqref="C15 I18">
    <cfRule type="expression" dxfId="12" priority="21">
      <formula>$E$69</formula>
    </cfRule>
  </conditionalFormatting>
  <conditionalFormatting sqref="C16">
    <cfRule type="expression" dxfId="11" priority="386">
      <formula>$E$70</formula>
    </cfRule>
  </conditionalFormatting>
  <conditionalFormatting sqref="C23">
    <cfRule type="expression" dxfId="10" priority="13">
      <formula>$E$66</formula>
    </cfRule>
  </conditionalFormatting>
  <conditionalFormatting sqref="C26">
    <cfRule type="expression" dxfId="9" priority="11">
      <formula>$E$69</formula>
    </cfRule>
  </conditionalFormatting>
  <conditionalFormatting sqref="C28">
    <cfRule type="expression" dxfId="8" priority="10">
      <formula>$E$69</formula>
    </cfRule>
  </conditionalFormatting>
  <conditionalFormatting sqref="C29">
    <cfRule type="expression" dxfId="7" priority="23">
      <formula>$E$63</formula>
    </cfRule>
  </conditionalFormatting>
  <conditionalFormatting sqref="D29">
    <cfRule type="expression" dxfId="6" priority="28">
      <formula>$E$63</formula>
    </cfRule>
  </conditionalFormatting>
  <conditionalFormatting sqref="G25:H25">
    <cfRule type="expression" dxfId="5" priority="383">
      <formula>$E$71</formula>
    </cfRule>
  </conditionalFormatting>
  <conditionalFormatting sqref="G26:H26">
    <cfRule type="expression" dxfId="4" priority="380">
      <formula>$E$64</formula>
    </cfRule>
  </conditionalFormatting>
  <conditionalFormatting sqref="I20 G24:H24">
    <cfRule type="expression" dxfId="3" priority="382">
      <formula>$E$68</formula>
    </cfRule>
  </conditionalFormatting>
  <conditionalFormatting sqref="I25:I26">
    <cfRule type="expression" dxfId="2" priority="1">
      <formula>$E$69</formula>
    </cfRule>
  </conditionalFormatting>
  <conditionalFormatting sqref="M9">
    <cfRule type="expression" dxfId="1" priority="20">
      <formula>AND($M$9&lt;=$O$9,$M$9&gt;=$J$9)</formula>
    </cfRule>
  </conditionalFormatting>
  <conditionalFormatting sqref="M11">
    <cfRule type="expression" dxfId="0" priority="17">
      <formula>AND($M$11&lt;=$O$11,$M$11&gt;=$J$11)</formula>
    </cfRule>
  </conditionalFormatting>
  <dataValidations count="5">
    <dataValidation type="decimal" allowBlank="1" showInputMessage="1" sqref="C16" xr:uid="{00000000-0002-0000-0600-000000000000}">
      <formula1>-2.65</formula1>
      <formula2>1.7</formula2>
    </dataValidation>
    <dataValidation type="decimal" allowBlank="1" showInputMessage="1" sqref="C15 I18 C26 C28 I28 I25:I26" xr:uid="{00000000-0002-0000-0600-000001000000}">
      <formula1>-2.6-0.05</formula1>
      <formula2>1.7</formula2>
    </dataValidation>
    <dataValidation type="decimal" allowBlank="1" showInputMessage="1" errorTitle="Value Out-of-Range" error="Invalid value for AVSS" sqref="C13 I16 I23 C24" xr:uid="{00000000-0002-0000-0600-000002000000}">
      <formula1>-2.6</formula1>
      <formula2>0</formula2>
    </dataValidation>
    <dataValidation type="decimal" allowBlank="1" showInputMessage="1" errorTitle="Value Out-of-Range" error="Invalid value for AVDD." sqref="C12 I15 I22 C23" xr:uid="{00000000-0002-0000-0600-000003000000}">
      <formula1>2.15</formula1>
      <formula2>5.25</formula2>
    </dataValidation>
    <dataValidation allowBlank="1" showInputMessage="1" showErrorMessage="1" promptTitle="OFFSET CALIBRATION REGISTER" prompt="(Read &amp; Write)" sqref="G8" xr:uid="{00000000-0002-0000-0600-000004000000}"/>
  </dataValidations>
  <pageMargins left="0.7" right="0.7" top="0.75" bottom="0.75" header="0.3" footer="0.3"/>
  <pageSetup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/>
  <dimension ref="A1:S48"/>
  <sheetViews>
    <sheetView showGridLines="0" topLeftCell="A10" workbookViewId="0">
      <selection activeCell="E36" sqref="E36:F36"/>
    </sheetView>
  </sheetViews>
  <sheetFormatPr defaultColWidth="9" defaultRowHeight="15"/>
  <cols>
    <col min="3" max="3" width="7.85546875" customWidth="1"/>
    <col min="4" max="4" width="7.42578125" customWidth="1"/>
    <col min="18" max="18" width="18.85546875" customWidth="1"/>
  </cols>
  <sheetData>
    <row r="1" spans="1:19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</row>
    <row r="2" spans="1:19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</row>
    <row r="3" spans="1:19">
      <c r="A3" s="102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</row>
    <row r="4" spans="1:19" ht="12.75" customHeight="1">
      <c r="A4" s="95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</row>
    <row r="5" spans="1:19">
      <c r="A5" s="164" t="s">
        <v>89</v>
      </c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8"/>
      <c r="R5" s="9" t="s">
        <v>90</v>
      </c>
      <c r="S5" s="1"/>
    </row>
    <row r="6" spans="1:19" ht="1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1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15" customHeight="1">
      <c r="A8" s="165" t="s">
        <v>91</v>
      </c>
      <c r="B8" s="165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"/>
    </row>
    <row r="9" spans="1:19" ht="1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15" customHeight="1">
      <c r="A10" s="1"/>
      <c r="B10" s="1" t="s">
        <v>92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ht="1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15" customHeight="1">
      <c r="A12" s="1"/>
      <c r="B12" s="1"/>
      <c r="C12" s="166" t="s">
        <v>93</v>
      </c>
      <c r="D12" s="166"/>
      <c r="E12" s="166"/>
      <c r="F12" s="166"/>
      <c r="G12" s="166"/>
      <c r="H12" s="166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15" customHeight="1">
      <c r="A13" s="1"/>
      <c r="B13" s="1"/>
      <c r="C13" s="167" t="s">
        <v>94</v>
      </c>
      <c r="D13" s="167"/>
      <c r="E13" s="168" t="s">
        <v>95</v>
      </c>
      <c r="F13" s="168"/>
      <c r="G13" s="168"/>
      <c r="H13" s="168"/>
      <c r="I13" s="7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ht="15" customHeight="1">
      <c r="A14" s="1"/>
      <c r="B14" s="1"/>
      <c r="C14" s="167" t="s">
        <v>96</v>
      </c>
      <c r="D14" s="167"/>
      <c r="E14" s="168" t="s">
        <v>97</v>
      </c>
      <c r="F14" s="168"/>
      <c r="G14" s="168"/>
      <c r="H14" s="168"/>
      <c r="I14" s="7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ht="15" customHeight="1">
      <c r="A15" s="1"/>
      <c r="B15" s="1"/>
      <c r="C15" s="167" t="s">
        <v>98</v>
      </c>
      <c r="D15" s="167"/>
      <c r="E15" s="168" t="s">
        <v>99</v>
      </c>
      <c r="F15" s="168"/>
      <c r="G15" s="168"/>
      <c r="H15" s="168"/>
      <c r="I15" s="7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15" customHeight="1">
      <c r="A16" s="1"/>
      <c r="B16" s="1"/>
      <c r="C16" s="167" t="s">
        <v>100</v>
      </c>
      <c r="D16" s="167"/>
      <c r="E16" s="168" t="s">
        <v>101</v>
      </c>
      <c r="F16" s="168"/>
      <c r="G16" s="168"/>
      <c r="H16" s="168"/>
      <c r="I16" s="7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15" customHeight="1">
      <c r="A17" s="1"/>
      <c r="B17" s="1"/>
      <c r="C17" s="167" t="s">
        <v>102</v>
      </c>
      <c r="D17" s="167"/>
      <c r="E17" s="169" t="s">
        <v>103</v>
      </c>
      <c r="F17" s="169"/>
      <c r="G17" s="169"/>
      <c r="H17" s="169"/>
      <c r="I17" s="169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15" customHeight="1">
      <c r="A18" s="1"/>
      <c r="B18" s="1"/>
      <c r="C18" s="166" t="s">
        <v>4</v>
      </c>
      <c r="D18" s="166"/>
      <c r="E18" s="166"/>
      <c r="F18" s="166"/>
      <c r="G18" s="166"/>
      <c r="H18" s="166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15" customHeight="1">
      <c r="A19" s="1"/>
      <c r="B19" s="1"/>
      <c r="C19" s="167" t="s">
        <v>104</v>
      </c>
      <c r="D19" s="167"/>
      <c r="E19" s="168" t="s">
        <v>105</v>
      </c>
      <c r="F19" s="168"/>
      <c r="G19" s="168"/>
      <c r="H19" s="168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15" customHeight="1">
      <c r="A20" s="1"/>
      <c r="B20" s="1"/>
      <c r="C20" s="167" t="s">
        <v>106</v>
      </c>
      <c r="D20" s="167"/>
      <c r="E20" s="168" t="s">
        <v>107</v>
      </c>
      <c r="F20" s="168"/>
      <c r="G20" s="168"/>
      <c r="H20" s="168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15" customHeight="1">
      <c r="A21" s="1"/>
      <c r="B21" s="1"/>
      <c r="C21" s="167" t="s">
        <v>108</v>
      </c>
      <c r="D21" s="167"/>
      <c r="E21" s="168" t="s">
        <v>109</v>
      </c>
      <c r="F21" s="168"/>
      <c r="G21" s="168"/>
      <c r="H21" s="168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15" customHeight="1">
      <c r="A22" s="1"/>
      <c r="B22" s="1"/>
      <c r="C22" s="167" t="s">
        <v>110</v>
      </c>
      <c r="D22" s="167"/>
      <c r="E22" s="168" t="s">
        <v>111</v>
      </c>
      <c r="F22" s="168"/>
      <c r="G22" s="168"/>
      <c r="H22" s="168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15" customHeight="1">
      <c r="A23" s="1"/>
      <c r="B23" s="1"/>
      <c r="C23" s="166" t="s">
        <v>8</v>
      </c>
      <c r="D23" s="166"/>
      <c r="E23" s="166"/>
      <c r="F23" s="166"/>
      <c r="G23" s="166"/>
      <c r="H23" s="166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15" customHeight="1">
      <c r="A24" s="1"/>
      <c r="B24" s="1"/>
      <c r="C24" s="167" t="s">
        <v>112</v>
      </c>
      <c r="D24" s="167"/>
      <c r="E24" s="170" t="s">
        <v>113</v>
      </c>
      <c r="F24" s="170"/>
      <c r="G24" s="170"/>
      <c r="H24" s="170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5" customHeight="1">
      <c r="A25" s="1"/>
      <c r="B25" s="1"/>
      <c r="C25" s="167" t="s">
        <v>114</v>
      </c>
      <c r="D25" s="167"/>
      <c r="E25" s="170" t="s">
        <v>115</v>
      </c>
      <c r="F25" s="170"/>
      <c r="G25" s="170"/>
      <c r="H25" s="170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5" customHeight="1">
      <c r="A26" s="1"/>
      <c r="B26" s="1"/>
      <c r="C26" s="166" t="s">
        <v>10</v>
      </c>
      <c r="D26" s="166"/>
      <c r="E26" s="166"/>
      <c r="F26" s="166"/>
      <c r="G26" s="166"/>
      <c r="H26" s="166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15" customHeight="1">
      <c r="A27" s="1"/>
      <c r="B27" s="1"/>
      <c r="C27" s="167" t="s">
        <v>116</v>
      </c>
      <c r="D27" s="167"/>
      <c r="E27" s="168" t="s">
        <v>117</v>
      </c>
      <c r="F27" s="168"/>
      <c r="G27" s="168"/>
      <c r="H27" s="168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15" customHeight="1">
      <c r="A28" s="1"/>
      <c r="B28" s="1"/>
      <c r="C28" s="167" t="s">
        <v>118</v>
      </c>
      <c r="D28" s="167"/>
      <c r="E28" s="168" t="s">
        <v>119</v>
      </c>
      <c r="F28" s="168"/>
      <c r="G28" s="168"/>
      <c r="H28" s="168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15" customHeight="1">
      <c r="A29" s="1"/>
      <c r="B29" s="1"/>
      <c r="C29" s="167" t="s">
        <v>120</v>
      </c>
      <c r="D29" s="167"/>
      <c r="E29" s="167"/>
      <c r="F29" s="167"/>
      <c r="G29" s="167"/>
      <c r="H29" s="167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15" customHeight="1">
      <c r="A30" s="1"/>
      <c r="B30" s="1"/>
      <c r="C30" s="167" t="s">
        <v>121</v>
      </c>
      <c r="D30" s="167"/>
      <c r="E30" s="5" t="s">
        <v>122</v>
      </c>
      <c r="F30" s="5"/>
      <c r="G30" s="5"/>
      <c r="H30" s="5"/>
      <c r="I30" s="5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15" customHeight="1">
      <c r="A31" s="1"/>
      <c r="B31" s="1"/>
      <c r="C31" s="167" t="s">
        <v>123</v>
      </c>
      <c r="D31" s="167"/>
      <c r="E31" s="5" t="s">
        <v>124</v>
      </c>
      <c r="F31" s="5"/>
      <c r="G31" s="5"/>
      <c r="H31" s="5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15" customHeight="1">
      <c r="A32" s="1"/>
      <c r="B32" s="1"/>
      <c r="C32" s="167" t="s">
        <v>125</v>
      </c>
      <c r="D32" s="167"/>
      <c r="E32" s="169" t="s">
        <v>126</v>
      </c>
      <c r="F32" s="169"/>
      <c r="G32" s="169"/>
      <c r="H32" s="169"/>
      <c r="I32" s="169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5" customHeight="1">
      <c r="A33" s="1"/>
      <c r="B33" s="1"/>
      <c r="C33" s="2"/>
      <c r="D33" s="2"/>
      <c r="E33" s="4"/>
      <c r="F33" s="4"/>
      <c r="G33" s="4"/>
      <c r="H33" s="4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5" customHeight="1">
      <c r="A35" s="1"/>
      <c r="B35" s="1" t="s">
        <v>127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5" customHeight="1">
      <c r="A36" s="1"/>
      <c r="B36" s="1"/>
      <c r="C36" s="166" t="s">
        <v>128</v>
      </c>
      <c r="D36" s="166"/>
      <c r="E36" s="171" t="s">
        <v>90</v>
      </c>
      <c r="F36" s="172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5" customHeight="1">
      <c r="A38" s="1"/>
      <c r="B38" s="1" t="s">
        <v>129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15" customHeight="1">
      <c r="A39" s="1"/>
      <c r="B39" s="1"/>
      <c r="C39" s="173"/>
      <c r="D39" s="173"/>
      <c r="E39" s="6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5" customHeight="1">
      <c r="A40" s="1"/>
      <c r="B40" s="1"/>
      <c r="C40" s="111"/>
      <c r="D40" s="112"/>
      <c r="E40" s="94" t="s">
        <v>130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5" customHeight="1">
      <c r="A41" s="1"/>
      <c r="B41" s="1"/>
      <c r="C41" s="113"/>
      <c r="D41" s="114"/>
      <c r="E41" s="94" t="s">
        <v>131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ht="15" customHeight="1">
      <c r="A42" s="1"/>
      <c r="B42" s="1"/>
      <c r="C42" s="3"/>
      <c r="D42" s="3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ht="15" customHeight="1">
      <c r="A43" s="1"/>
      <c r="B43" s="1"/>
      <c r="C43" s="1"/>
      <c r="D43" s="1"/>
      <c r="E43" s="3"/>
      <c r="F43" s="3"/>
      <c r="G43" s="3"/>
      <c r="H43" s="3"/>
      <c r="I43" s="3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ht="15" customHeight="1">
      <c r="A44" s="1"/>
      <c r="B44" s="1"/>
      <c r="C44" s="1"/>
      <c r="D44" s="1"/>
      <c r="E44" s="3"/>
      <c r="F44" s="3"/>
      <c r="G44" s="3"/>
      <c r="H44" s="3"/>
      <c r="I44" s="3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  <row r="46" spans="1:19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</row>
    <row r="47" spans="1:19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</row>
    <row r="48" spans="1:19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</row>
  </sheetData>
  <sheetProtection sheet="1" objects="1" scenarios="1"/>
  <mergeCells count="44">
    <mergeCell ref="A1:R3"/>
    <mergeCell ref="C36:D36"/>
    <mergeCell ref="E36:F36"/>
    <mergeCell ref="C39:D39"/>
    <mergeCell ref="C40:D40"/>
    <mergeCell ref="C41:D41"/>
    <mergeCell ref="C29:H29"/>
    <mergeCell ref="C30:D30"/>
    <mergeCell ref="C31:D31"/>
    <mergeCell ref="C32:D32"/>
    <mergeCell ref="E32:I32"/>
    <mergeCell ref="C26:H26"/>
    <mergeCell ref="C27:D27"/>
    <mergeCell ref="E27:H27"/>
    <mergeCell ref="C28:D28"/>
    <mergeCell ref="E28:H28"/>
    <mergeCell ref="C23:H23"/>
    <mergeCell ref="C24:D24"/>
    <mergeCell ref="E24:H24"/>
    <mergeCell ref="C25:D25"/>
    <mergeCell ref="E25:H25"/>
    <mergeCell ref="C20:D20"/>
    <mergeCell ref="E20:H20"/>
    <mergeCell ref="C21:D21"/>
    <mergeCell ref="E21:H21"/>
    <mergeCell ref="C22:D22"/>
    <mergeCell ref="E22:H22"/>
    <mergeCell ref="C17:D17"/>
    <mergeCell ref="E17:I17"/>
    <mergeCell ref="C18:H18"/>
    <mergeCell ref="C19:D19"/>
    <mergeCell ref="E19:H19"/>
    <mergeCell ref="C14:D14"/>
    <mergeCell ref="E14:H14"/>
    <mergeCell ref="C15:D15"/>
    <mergeCell ref="E15:H15"/>
    <mergeCell ref="C16:D16"/>
    <mergeCell ref="E16:H16"/>
    <mergeCell ref="A4:R4"/>
    <mergeCell ref="A5:P5"/>
    <mergeCell ref="A8:R8"/>
    <mergeCell ref="C12:H12"/>
    <mergeCell ref="C13:D13"/>
    <mergeCell ref="E13:H13"/>
  </mergeCells>
  <dataValidations count="1">
    <dataValidation type="decimal" allowBlank="1" showInputMessage="1" sqref="E45" xr:uid="{00000000-0002-0000-0700-000000000000}">
      <formula1>-2.65</formula1>
      <formula2>1.7</formula2>
    </dataValidation>
  </dataValidations>
  <hyperlinks>
    <hyperlink ref="A5:O5" r:id="rId1" display="For any futher assistance on this tool, please post your question in the following forum - E2E Precision Data Converters Forum" xr:uid="{00000000-0004-0000-0700-000000000000}"/>
    <hyperlink ref="R5" location="'Table of Contents '!A1" display="Table of Contents" xr:uid="{00000000-0004-0000-0700-000001000000}"/>
    <hyperlink ref="E36" location="'Table of Contents '!A1" display="Table of Contents" xr:uid="{00000000-0004-0000-0700-000002000000}"/>
    <hyperlink ref="E24" r:id="rId2" xr:uid="{00000000-0004-0000-0700-000003000000}"/>
    <hyperlink ref="E25:H25" r:id="rId3" display="https://www.ti.com/lit/gpn/tlv320aic3206" xr:uid="{00000000-0004-0000-0700-000004000000}"/>
    <hyperlink ref="E27:H27" r:id="rId4" display="https://www.ti.com/lit/gpn/tlv320aic3254" xr:uid="{00000000-0004-0000-0700-000005000000}"/>
    <hyperlink ref="E28:H28" r:id="rId5" display="https://www.ti.com/lit/gpn/tlv320aic3256" xr:uid="{00000000-0004-0000-0700-000006000000}"/>
    <hyperlink ref="E22:H22" r:id="rId6" display="https://www.ti.com/lit/gpn/tlv320aic3120" xr:uid="{00000000-0004-0000-0700-000007000000}"/>
    <hyperlink ref="E21:H21" r:id="rId7" display="https://www.ti.com/lit/gpn/tlv320aic3111" xr:uid="{00000000-0004-0000-0700-000008000000}"/>
    <hyperlink ref="E20:H20" r:id="rId8" display="https://www.ti.com/lit/gpn/tlv320aic3110" xr:uid="{00000000-0004-0000-0700-000009000000}"/>
    <hyperlink ref="E19:H19" r:id="rId9" display="https://www.ti.com/lit/gpn/tlv320aic3100" xr:uid="{00000000-0004-0000-0700-00000A000000}"/>
    <hyperlink ref="E17:H17" r:id="rId10" display="https://www.ti.com/lit/gpn/tlv320aic3109-q1" xr:uid="{00000000-0004-0000-0700-00000B000000}"/>
    <hyperlink ref="E16:H16" r:id="rId11" display="https://www.ti.com/lit/gpn/tlv320aic3107" xr:uid="{00000000-0004-0000-0700-00000C000000}"/>
    <hyperlink ref="E15:H15" r:id="rId12" display="https://www.ti.com/lit/gpn/tlv320aic3106" xr:uid="{00000000-0004-0000-0700-00000D000000}"/>
    <hyperlink ref="E15" r:id="rId13" xr:uid="{00000000-0004-0000-0700-00000E000000}"/>
    <hyperlink ref="E14:H14" r:id="rId14" display="https://www.ti.com/lit/gpn/tlv320aic3104" xr:uid="{00000000-0004-0000-0700-00000F000000}"/>
    <hyperlink ref="E13:H13" r:id="rId15" display="https://www.ti.com/lit/gpn/tlv320aic3101" xr:uid="{00000000-0004-0000-0700-000010000000}"/>
  </hyperlinks>
  <pageMargins left="0.7" right="0.7" top="0.75" bottom="0.75" header="0.3" footer="0.3"/>
  <pageSetup orientation="portrait"/>
  <drawing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125</vt:i4>
      </vt:variant>
    </vt:vector>
  </HeadingPairs>
  <TitlesOfParts>
    <vt:vector size="133" baseType="lpstr">
      <vt:lpstr>Table of Contents </vt:lpstr>
      <vt:lpstr>TLV320AIC310x</vt:lpstr>
      <vt:lpstr>TLV320AIC31xx</vt:lpstr>
      <vt:lpstr>STATUS</vt:lpstr>
      <vt:lpstr>TLV320ADC310x</vt:lpstr>
      <vt:lpstr>TLV320AIC320x</vt:lpstr>
      <vt:lpstr>TLV320AIC325x</vt:lpstr>
      <vt:lpstr>Help</vt:lpstr>
      <vt:lpstr>TLV320ADC310x!AVDD</vt:lpstr>
      <vt:lpstr>TLV320AIC310x!AVDD</vt:lpstr>
      <vt:lpstr>TLV320AIC31xx!AVDD</vt:lpstr>
      <vt:lpstr>TLV320AIC320x!AVDD</vt:lpstr>
      <vt:lpstr>TLV320AIC325x!AVDD</vt:lpstr>
      <vt:lpstr>TLV320ADC310x!AVSS</vt:lpstr>
      <vt:lpstr>TLV320AIC310x!AVSS</vt:lpstr>
      <vt:lpstr>TLV320AIC31xx!AVSS</vt:lpstr>
      <vt:lpstr>TLV320AIC320x!AVSS</vt:lpstr>
      <vt:lpstr>TLV320AIC325x!AVSS</vt:lpstr>
      <vt:lpstr>TLV320ADC310x!FSR_MULT</vt:lpstr>
      <vt:lpstr>TLV320AIC310x!FSR_MULT</vt:lpstr>
      <vt:lpstr>TLV320AIC31xx!FSR_MULT</vt:lpstr>
      <vt:lpstr>TLV320AIC320x!FSR_MULT</vt:lpstr>
      <vt:lpstr>TLV320AIC325x!FSR_MULT</vt:lpstr>
      <vt:lpstr>TLV320ADC310x!Gain</vt:lpstr>
      <vt:lpstr>TLV320AIC310x!Gain</vt:lpstr>
      <vt:lpstr>TLV320AIC31xx!Gain</vt:lpstr>
      <vt:lpstr>TLV320AIC320x!Gain</vt:lpstr>
      <vt:lpstr>TLV320AIC325x!Gain</vt:lpstr>
      <vt:lpstr>TLV320ADC310x!HIDE_ERROR_X</vt:lpstr>
      <vt:lpstr>TLV320AIC310x!HIDE_ERROR_X</vt:lpstr>
      <vt:lpstr>TLV320AIC31xx!HIDE_ERROR_X</vt:lpstr>
      <vt:lpstr>TLV320AIC320x!HIDE_ERROR_X</vt:lpstr>
      <vt:lpstr>TLV320AIC325x!HIDE_ERROR_X</vt:lpstr>
      <vt:lpstr>TLV320ADC310x!MID_SUPPLY</vt:lpstr>
      <vt:lpstr>TLV320AIC310x!MID_SUPPLY</vt:lpstr>
      <vt:lpstr>TLV320AIC31xx!MID_SUPPLY</vt:lpstr>
      <vt:lpstr>TLV320AIC320x!MID_SUPPLY</vt:lpstr>
      <vt:lpstr>TLV320AIC325x!MID_SUPPLY</vt:lpstr>
      <vt:lpstr>TLV320ADC310x!PGA_Gain</vt:lpstr>
      <vt:lpstr>TLV320AIC310x!PGA_Gain</vt:lpstr>
      <vt:lpstr>TLV320AIC31xx!PGA_Gain</vt:lpstr>
      <vt:lpstr>TLV320AIC320x!PGA_Gain</vt:lpstr>
      <vt:lpstr>TLV320AIC325x!PGA_Gain</vt:lpstr>
      <vt:lpstr>TLV320ADC310x!POS_FULL_SCALE</vt:lpstr>
      <vt:lpstr>TLV320AIC310x!POS_FULL_SCALE</vt:lpstr>
      <vt:lpstr>TLV320AIC31xx!POS_FULL_SCALE</vt:lpstr>
      <vt:lpstr>TLV320AIC320x!POS_FULL_SCALE</vt:lpstr>
      <vt:lpstr>TLV320AIC325x!POS_FULL_SCALE</vt:lpstr>
      <vt:lpstr>TLV320ADC310x!SC_Gain</vt:lpstr>
      <vt:lpstr>TLV320AIC310x!SC_Gain</vt:lpstr>
      <vt:lpstr>TLV320AIC31xx!SC_Gain</vt:lpstr>
      <vt:lpstr>TLV320AIC320x!SC_Gain</vt:lpstr>
      <vt:lpstr>TLV320AIC325x!SC_Gain</vt:lpstr>
      <vt:lpstr>TLV320ADC310x!SHOW_ERROR_X</vt:lpstr>
      <vt:lpstr>TLV320AIC310x!SHOW_ERROR_X</vt:lpstr>
      <vt:lpstr>TLV320AIC31xx!SHOW_ERROR_X</vt:lpstr>
      <vt:lpstr>TLV320AIC320x!SHOW_ERROR_X</vt:lpstr>
      <vt:lpstr>TLV320AIC325x!SHOW_ERROR_X</vt:lpstr>
      <vt:lpstr>TLV320ADC310x!Swing_to_Rail</vt:lpstr>
      <vt:lpstr>TLV320AIC310x!Swing_to_Rail</vt:lpstr>
      <vt:lpstr>TLV320AIC31xx!Swing_to_Rail</vt:lpstr>
      <vt:lpstr>TLV320AIC320x!Swing_to_Rail</vt:lpstr>
      <vt:lpstr>TLV320AIC325x!Swing_to_Rail</vt:lpstr>
      <vt:lpstr>TLV320ADC310x!VCM</vt:lpstr>
      <vt:lpstr>TLV320AIC310x!VCM</vt:lpstr>
      <vt:lpstr>TLV320AIC31xx!VCM</vt:lpstr>
      <vt:lpstr>TLV320AIC320x!VCM</vt:lpstr>
      <vt:lpstr>TLV320AIC325x!VCM</vt:lpstr>
      <vt:lpstr>TLV320ADC310x!VIN_DIFF</vt:lpstr>
      <vt:lpstr>TLV320AIC310x!VIN_DIFF</vt:lpstr>
      <vt:lpstr>TLV320AIC31xx!VIN_DIFF</vt:lpstr>
      <vt:lpstr>TLV320AIC320x!VIN_DIFF</vt:lpstr>
      <vt:lpstr>TLV320AIC325x!VIN_DIFF</vt:lpstr>
      <vt:lpstr>TLV320ADC310x!VIN_DIFF_MAX</vt:lpstr>
      <vt:lpstr>TLV320AIC310x!VIN_DIFF_MAX</vt:lpstr>
      <vt:lpstr>TLV320AIC31xx!VIN_DIFF_MAX</vt:lpstr>
      <vt:lpstr>TLV320AIC320x!VIN_DIFF_MAX</vt:lpstr>
      <vt:lpstr>TLV320AIC325x!VIN_DIFF_MAX</vt:lpstr>
      <vt:lpstr>TLV320ADC310x!VINN</vt:lpstr>
      <vt:lpstr>TLV320AIC310x!VINN</vt:lpstr>
      <vt:lpstr>TLV320AIC31xx!VINN</vt:lpstr>
      <vt:lpstr>TLV320AIC320x!VINN</vt:lpstr>
      <vt:lpstr>TLV320AIC325x!VINN</vt:lpstr>
      <vt:lpstr>TLV320ADC310x!VINP</vt:lpstr>
      <vt:lpstr>TLV320AIC310x!VINP</vt:lpstr>
      <vt:lpstr>TLV320AIC31xx!VINP</vt:lpstr>
      <vt:lpstr>TLV320AIC320x!VINP</vt:lpstr>
      <vt:lpstr>TLV320AIC325x!VINP</vt:lpstr>
      <vt:lpstr>TLV320ADC310x!VOUT_CM_CLAMPED</vt:lpstr>
      <vt:lpstr>TLV320AIC310x!VOUT_CM_CLAMPED</vt:lpstr>
      <vt:lpstr>TLV320AIC31xx!VOUT_CM_CLAMPED</vt:lpstr>
      <vt:lpstr>TLV320AIC320x!VOUT_CM_CLAMPED</vt:lpstr>
      <vt:lpstr>TLV320AIC325x!VOUT_CM_CLAMPED</vt:lpstr>
      <vt:lpstr>TLV320ADC310x!VOUT_DIFF_CLAMPED</vt:lpstr>
      <vt:lpstr>TLV320AIC310x!VOUT_DIFF_CLAMPED</vt:lpstr>
      <vt:lpstr>TLV320AIC31xx!VOUT_DIFF_CLAMPED</vt:lpstr>
      <vt:lpstr>TLV320AIC320x!VOUT_DIFF_CLAMPED</vt:lpstr>
      <vt:lpstr>TLV320AIC325x!VOUT_DIFF_CLAMPED</vt:lpstr>
      <vt:lpstr>TLV320ADC310x!VOUTN</vt:lpstr>
      <vt:lpstr>TLV320AIC310x!VOUTN</vt:lpstr>
      <vt:lpstr>TLV320AIC31xx!VOUTN</vt:lpstr>
      <vt:lpstr>TLV320AIC320x!VOUTN</vt:lpstr>
      <vt:lpstr>TLV320AIC325x!VOUTN</vt:lpstr>
      <vt:lpstr>TLV320ADC310x!VOUTN_CLAMP</vt:lpstr>
      <vt:lpstr>TLV320AIC310x!VOUTN_CLAMP</vt:lpstr>
      <vt:lpstr>TLV320AIC31xx!VOUTN_CLAMP</vt:lpstr>
      <vt:lpstr>TLV320AIC320x!VOUTN_CLAMP</vt:lpstr>
      <vt:lpstr>TLV320AIC325x!VOUTN_CLAMP</vt:lpstr>
      <vt:lpstr>TLV320ADC310x!VOUTP</vt:lpstr>
      <vt:lpstr>TLV320AIC310x!VOUTP</vt:lpstr>
      <vt:lpstr>TLV320AIC31xx!VOUTP</vt:lpstr>
      <vt:lpstr>TLV320AIC320x!VOUTP</vt:lpstr>
      <vt:lpstr>TLV320AIC325x!VOUTP</vt:lpstr>
      <vt:lpstr>TLV320ADC310x!VOUTP_CLAMP</vt:lpstr>
      <vt:lpstr>TLV320AIC310x!VOUTP_CLAMP</vt:lpstr>
      <vt:lpstr>TLV320AIC31xx!VOUTP_CLAMP</vt:lpstr>
      <vt:lpstr>TLV320AIC320x!VOUTP_CLAMP</vt:lpstr>
      <vt:lpstr>TLV320AIC325x!VOUTP_CLAMP</vt:lpstr>
      <vt:lpstr>TLV320ADC310x!VREF</vt:lpstr>
      <vt:lpstr>TLV320AIC310x!VREF</vt:lpstr>
      <vt:lpstr>TLV320AIC31xx!VREF</vt:lpstr>
      <vt:lpstr>TLV320AIC320x!VREF</vt:lpstr>
      <vt:lpstr>TLV320AIC325x!VREF</vt:lpstr>
      <vt:lpstr>TLV320ADC310x!VREFN</vt:lpstr>
      <vt:lpstr>TLV320AIC310x!VREFN</vt:lpstr>
      <vt:lpstr>TLV320AIC31xx!VREFN</vt:lpstr>
      <vt:lpstr>TLV320AIC320x!VREFN</vt:lpstr>
      <vt:lpstr>TLV320AIC325x!VREFN</vt:lpstr>
      <vt:lpstr>TLV320ADC310x!VREFP</vt:lpstr>
      <vt:lpstr>TLV320AIC310x!VREFP</vt:lpstr>
      <vt:lpstr>TLV320AIC31xx!VREFP</vt:lpstr>
      <vt:lpstr>TLV320AIC320x!VREFP</vt:lpstr>
      <vt:lpstr>TLV320AIC325x!VREFP</vt:lpstr>
    </vt:vector>
  </TitlesOfParts>
  <Company>Texas Instruments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ADS1x4S0x Design Calculator</dc:title>
  <dc:creator>Balraj, Rajkumar;c-hall@ti.com</dc:creator>
  <cp:lastModifiedBy>Sarva Kannan, Saravana Prabhu</cp:lastModifiedBy>
  <dcterms:created xsi:type="dcterms:W3CDTF">2015-01-08T03:41:00Z</dcterms:created>
  <dcterms:modified xsi:type="dcterms:W3CDTF">2025-03-24T10:04:38Z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1033-11.1.0.11698</vt:lpwstr>
  </property>
</Properties>
</file>