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4175" windowHeight="9045"/>
  </bookViews>
  <sheets>
    <sheet name="Calcs1 (2)" sheetId="10" r:id="rId1"/>
    <sheet name="Calcs1" sheetId="9" r:id="rId2"/>
  </sheets>
  <calcPr calcId="125725"/>
</workbook>
</file>

<file path=xl/calcChain.xml><?xml version="1.0" encoding="utf-8"?>
<calcChain xmlns="http://schemas.openxmlformats.org/spreadsheetml/2006/main">
  <c r="N30" i="10"/>
  <c r="N29"/>
  <c r="N28"/>
  <c r="E28"/>
  <c r="G30"/>
  <c r="G29"/>
  <c r="G28"/>
  <c r="H28" s="1"/>
  <c r="I28" s="1"/>
  <c r="H30"/>
  <c r="I30" s="1"/>
  <c r="E30"/>
  <c r="H29"/>
  <c r="I29" s="1"/>
  <c r="E29"/>
  <c r="L10"/>
  <c r="A36" i="9"/>
  <c r="H36" s="1"/>
  <c r="I36" s="1"/>
  <c r="A34"/>
  <c r="E34" s="1"/>
  <c r="J34" s="1"/>
  <c r="H34"/>
  <c r="I34"/>
  <c r="A32"/>
  <c r="E32"/>
  <c r="J32" s="1"/>
  <c r="H32"/>
  <c r="I32" s="1"/>
  <c r="A30"/>
  <c r="H30" s="1"/>
  <c r="I30" s="1"/>
  <c r="E30"/>
  <c r="J30" s="1"/>
  <c r="A28"/>
  <c r="H28" s="1"/>
  <c r="I28" s="1"/>
  <c r="I29"/>
  <c r="H27"/>
  <c r="I27" s="1"/>
  <c r="J27" s="1"/>
  <c r="L10"/>
  <c r="E35"/>
  <c r="J35" s="1"/>
  <c r="H35"/>
  <c r="I35" s="1"/>
  <c r="E31"/>
  <c r="H31"/>
  <c r="I31" s="1"/>
  <c r="E27"/>
  <c r="E29"/>
  <c r="J29" s="1"/>
  <c r="H29"/>
  <c r="E33"/>
  <c r="J33" s="1"/>
  <c r="H33"/>
  <c r="I33" s="1"/>
  <c r="J28" i="10" l="1"/>
  <c r="J30"/>
  <c r="J29"/>
  <c r="J31" i="9"/>
  <c r="E28"/>
  <c r="J28" s="1"/>
  <c r="E36"/>
  <c r="J36" s="1"/>
</calcChain>
</file>

<file path=xl/sharedStrings.xml><?xml version="1.0" encoding="utf-8"?>
<sst xmlns="http://schemas.openxmlformats.org/spreadsheetml/2006/main" count="54" uniqueCount="32">
  <si>
    <t>Zload Ω</t>
  </si>
  <si>
    <t>Vplimit V</t>
  </si>
  <si>
    <t>Rckt Ω</t>
  </si>
  <si>
    <t>Rfet Ω</t>
  </si>
  <si>
    <t>Vmax-SG</t>
  </si>
  <si>
    <t>Gain dB</t>
  </si>
  <si>
    <t>Vin pk V</t>
  </si>
  <si>
    <t>VinG/Vplm</t>
  </si>
  <si>
    <t>Fpwr</t>
  </si>
  <si>
    <t>Prms-SG</t>
  </si>
  <si>
    <t>exponential fit</t>
  </si>
  <si>
    <t>exp.fctrs</t>
  </si>
  <si>
    <t xml:space="preserve"> VipG/PL step size</t>
  </si>
  <si>
    <t>VipG/PL</t>
  </si>
  <si>
    <t>FROM tpa311x-Plimit-calcs+graphs-101217.xls, sheet Pwr.vs.Wvfm-8Rload.2x</t>
  </si>
  <si>
    <t>TPA311xD2 Plimit Calculations</t>
  </si>
  <si>
    <r>
      <t>2</t>
    </r>
    <r>
      <rPr>
        <sz val="10"/>
        <rFont val="Arial"/>
        <family val="2"/>
      </rPr>
      <t>*(Vmax-SG)</t>
    </r>
    <phoneticPr fontId="6"/>
  </si>
  <si>
    <r>
      <t>T</t>
    </r>
    <r>
      <rPr>
        <sz val="10"/>
        <rFont val="Arial"/>
        <family val="2"/>
      </rPr>
      <t>able2</t>
    </r>
    <phoneticPr fontId="6"/>
  </si>
  <si>
    <r>
      <t>O</t>
    </r>
    <r>
      <rPr>
        <sz val="10"/>
        <rFont val="Arial"/>
        <family val="2"/>
      </rPr>
      <t>UTPUT VOLTAGE AMP.(Vp-p)</t>
    </r>
    <phoneticPr fontId="6"/>
  </si>
  <si>
    <t>Remark1: The Values of Table 2</t>
    <phoneticPr fontId="6"/>
  </si>
  <si>
    <t>Remark 1</t>
    <phoneticPr fontId="6"/>
  </si>
  <si>
    <t>Questions</t>
    <phoneticPr fontId="6"/>
  </si>
  <si>
    <t>Q1</t>
    <phoneticPr fontId="6"/>
  </si>
  <si>
    <t>Where is Rfet ?</t>
    <phoneticPr fontId="6"/>
  </si>
  <si>
    <t>Q2</t>
    <phoneticPr fontId="6"/>
  </si>
  <si>
    <t>Where is Rckt ?</t>
    <phoneticPr fontId="6"/>
  </si>
  <si>
    <t>Q3</t>
    <phoneticPr fontId="6"/>
  </si>
  <si>
    <r>
      <t>O</t>
    </r>
    <r>
      <rPr>
        <sz val="10"/>
        <rFont val="Arial"/>
        <family val="2"/>
      </rPr>
      <t>UTPUT POWER(W)</t>
    </r>
    <phoneticPr fontId="6"/>
  </si>
  <si>
    <t>Q4</t>
    <phoneticPr fontId="6"/>
  </si>
  <si>
    <t>Are they related with PVCC value (PVCC=12V or 24V) ?</t>
    <phoneticPr fontId="6"/>
  </si>
  <si>
    <t>Why are two values of red frame different ?</t>
    <phoneticPr fontId="6"/>
  </si>
  <si>
    <t>Please teach me the conditions that values of exponential fit's table (green frame) are changed.</t>
    <phoneticPr fontId="6"/>
  </si>
</sst>
</file>

<file path=xl/styles.xml><?xml version="1.0" encoding="utf-8"?>
<styleSheet xmlns="http://schemas.openxmlformats.org/spreadsheetml/2006/main">
  <numFmts count="3">
    <numFmt numFmtId="176" formatCode="0.000"/>
    <numFmt numFmtId="177" formatCode="0.0"/>
    <numFmt numFmtId="178" formatCode="[$-409]d\-mmm\-yyyy;@"/>
  </numFmts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/>
      <bottom/>
      <diagonal/>
    </border>
    <border>
      <left style="thin">
        <color indexed="64"/>
      </left>
      <right style="medium">
        <color rgb="FF00B050"/>
      </right>
      <top/>
      <bottom/>
      <diagonal/>
    </border>
    <border>
      <left style="medium">
        <color rgb="FF00B05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B050"/>
      </right>
      <top/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medium">
        <color rgb="FF00B05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2" fillId="0" borderId="0" xfId="0" applyNumberFormat="1" applyFont="1" applyAlignment="1">
      <alignment horizontal="right"/>
    </xf>
    <xf numFmtId="0" fontId="5" fillId="0" borderId="0" xfId="0" applyFont="1"/>
    <xf numFmtId="2" fontId="0" fillId="2" borderId="10" xfId="0" applyNumberFormat="1" applyFill="1" applyBorder="1" applyAlignment="1">
      <alignment horizontal="center"/>
    </xf>
    <xf numFmtId="0" fontId="0" fillId="0" borderId="1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2" fontId="0" fillId="0" borderId="13" xfId="0" applyNumberFormat="1" applyBorder="1"/>
    <xf numFmtId="0" fontId="0" fillId="0" borderId="8" xfId="0" applyBorder="1"/>
    <xf numFmtId="2" fontId="0" fillId="0" borderId="14" xfId="0" applyNumberFormat="1" applyBorder="1"/>
    <xf numFmtId="0" fontId="0" fillId="0" borderId="15" xfId="0" applyBorder="1"/>
    <xf numFmtId="0" fontId="0" fillId="0" borderId="3" xfId="0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2" fontId="0" fillId="0" borderId="11" xfId="0" applyNumberFormat="1" applyBorder="1" applyAlignment="1">
      <alignment horizontal="center"/>
    </xf>
    <xf numFmtId="0" fontId="0" fillId="0" borderId="3" xfId="0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176" fontId="3" fillId="0" borderId="25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10</xdr:col>
      <xdr:colOff>0</xdr:colOff>
      <xdr:row>24</xdr:row>
      <xdr:rowOff>76200</xdr:rowOff>
    </xdr:to>
    <xdr:pic>
      <xdr:nvPicPr>
        <xdr:cNvPr id="2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3375"/>
          <a:ext cx="581025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10</xdr:col>
      <xdr:colOff>0</xdr:colOff>
      <xdr:row>24</xdr:row>
      <xdr:rowOff>76200</xdr:rowOff>
    </xdr:to>
    <xdr:pic>
      <xdr:nvPicPr>
        <xdr:cNvPr id="1025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3375"/>
          <a:ext cx="5810250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="85" workbookViewId="0">
      <selection activeCell="C40" sqref="C40"/>
    </sheetView>
  </sheetViews>
  <sheetFormatPr defaultColWidth="8.7109375" defaultRowHeight="12.75"/>
  <sheetData>
    <row r="1" spans="1:12" s="2" customFormat="1" ht="15">
      <c r="A1" s="2" t="s">
        <v>15</v>
      </c>
      <c r="I1" s="45"/>
      <c r="J1" s="45"/>
    </row>
    <row r="3" spans="1:12" ht="13.5" thickBot="1">
      <c r="K3" t="s">
        <v>14</v>
      </c>
    </row>
    <row r="4" spans="1:12">
      <c r="K4" s="58" t="s">
        <v>10</v>
      </c>
      <c r="L4" s="59"/>
    </row>
    <row r="5" spans="1:12" ht="12.75" customHeight="1">
      <c r="K5" s="60" t="s">
        <v>12</v>
      </c>
      <c r="L5" s="61" t="s">
        <v>11</v>
      </c>
    </row>
    <row r="6" spans="1:12">
      <c r="K6" s="62"/>
      <c r="L6" s="63">
        <v>0.83</v>
      </c>
    </row>
    <row r="7" spans="1:12">
      <c r="K7" s="64"/>
      <c r="L7" s="65">
        <v>1.05</v>
      </c>
    </row>
    <row r="8" spans="1:12">
      <c r="K8" s="66">
        <v>0.1</v>
      </c>
      <c r="L8" s="67">
        <v>5.5</v>
      </c>
    </row>
    <row r="9" spans="1:12">
      <c r="K9" s="68" t="s">
        <v>13</v>
      </c>
      <c r="L9" s="69" t="s">
        <v>8</v>
      </c>
    </row>
    <row r="10" spans="1:12" ht="13.5" thickBot="1">
      <c r="K10" s="70">
        <v>10</v>
      </c>
      <c r="L10" s="71">
        <f>MAX(0,L$6*(1-L$7*EXP(-K10/L$8)))</f>
        <v>0.68853758735501924</v>
      </c>
    </row>
    <row r="26" spans="1:15">
      <c r="K26" s="46" t="s">
        <v>17</v>
      </c>
      <c r="O26" s="46" t="s">
        <v>17</v>
      </c>
    </row>
    <row r="27" spans="1:15" ht="13.5" thickBot="1">
      <c r="A27" s="27" t="s">
        <v>1</v>
      </c>
      <c r="B27" s="28" t="s">
        <v>0</v>
      </c>
      <c r="C27" s="3" t="s">
        <v>3</v>
      </c>
      <c r="D27" s="3" t="s">
        <v>2</v>
      </c>
      <c r="E27" s="3" t="s">
        <v>4</v>
      </c>
      <c r="F27" s="28" t="s">
        <v>5</v>
      </c>
      <c r="G27" s="27" t="s">
        <v>6</v>
      </c>
      <c r="H27" s="3" t="s">
        <v>7</v>
      </c>
      <c r="I27" s="3" t="s">
        <v>8</v>
      </c>
      <c r="J27" s="54" t="s">
        <v>9</v>
      </c>
      <c r="K27" s="55" t="s">
        <v>27</v>
      </c>
      <c r="N27" s="48" t="s">
        <v>16</v>
      </c>
      <c r="O27" s="49" t="s">
        <v>18</v>
      </c>
    </row>
    <row r="28" spans="1:15" ht="13.5" thickBot="1">
      <c r="A28" s="29">
        <v>1.62</v>
      </c>
      <c r="B28" s="30">
        <v>8</v>
      </c>
      <c r="C28" s="18">
        <v>0.33</v>
      </c>
      <c r="D28" s="19">
        <v>0.1</v>
      </c>
      <c r="E28" s="20">
        <f>4.8*A28*B28/(B28+2*(C28+D28))</f>
        <v>7.0212189616252827</v>
      </c>
      <c r="F28" s="34">
        <v>20</v>
      </c>
      <c r="G28" s="47">
        <f>1*SQRT(2)</f>
        <v>1.4142135623730951</v>
      </c>
      <c r="H28" s="19">
        <f t="shared" ref="H28" si="0">10^(F28/20)*G28/A28</f>
        <v>8.7297133479820683</v>
      </c>
      <c r="I28" s="17">
        <f>MAX(0,L$6*(1-L$7*EXP(-H28/L$8)))</f>
        <v>0.65178418561659168</v>
      </c>
      <c r="J28" s="56">
        <f>E28^2/B28*I28</f>
        <v>4.016417641008057</v>
      </c>
      <c r="K28" s="53">
        <v>5</v>
      </c>
      <c r="N28" s="50">
        <f>E28*2</f>
        <v>14.042437923250565</v>
      </c>
      <c r="O28" s="51">
        <v>14</v>
      </c>
    </row>
    <row r="29" spans="1:15" ht="13.5" thickBot="1">
      <c r="A29" s="29">
        <v>1.86</v>
      </c>
      <c r="B29" s="30">
        <v>8</v>
      </c>
      <c r="C29" s="18">
        <v>0.33</v>
      </c>
      <c r="D29" s="19">
        <v>0.1</v>
      </c>
      <c r="E29" s="20">
        <f>4.8*A29*B29/(B29+2*(C29+D29))</f>
        <v>8.0613995485327319</v>
      </c>
      <c r="F29" s="34">
        <v>20</v>
      </c>
      <c r="G29" s="47">
        <f>1*SQRT(2)</f>
        <v>1.4142135623730951</v>
      </c>
      <c r="H29" s="19">
        <f t="shared" ref="H29" si="1">10^(F29/20)*G29/A29</f>
        <v>7.6032987224359951</v>
      </c>
      <c r="I29" s="17">
        <f>MAX(0,L$6*(1-L$7*EXP(-H29/L$8)))</f>
        <v>0.6112787877518413</v>
      </c>
      <c r="J29" s="26">
        <f>E29^2/B29*I29</f>
        <v>4.9655828430421014</v>
      </c>
      <c r="K29" s="57">
        <v>5</v>
      </c>
      <c r="N29" s="52">
        <f>E29*2</f>
        <v>16.122799097065464</v>
      </c>
      <c r="O29" s="53">
        <v>14.8</v>
      </c>
    </row>
    <row r="30" spans="1:15" ht="13.5" thickBot="1">
      <c r="A30" s="29">
        <v>1.76</v>
      </c>
      <c r="B30" s="30">
        <v>8</v>
      </c>
      <c r="C30" s="18">
        <v>0.33</v>
      </c>
      <c r="D30" s="19">
        <v>0.1</v>
      </c>
      <c r="E30" s="20">
        <f>4.8*A30*B30/(B30+2*(C30+D30))</f>
        <v>7.6279909706546283</v>
      </c>
      <c r="F30" s="34">
        <v>20</v>
      </c>
      <c r="G30" s="47">
        <f>1*SQRT(2)</f>
        <v>1.4142135623730951</v>
      </c>
      <c r="H30" s="19">
        <f t="shared" ref="H30" si="2">10^(F30/20)*G30/A30</f>
        <v>8.0353043316653139</v>
      </c>
      <c r="I30" s="17">
        <f>MAX(0,L$6*(1-L$7*EXP(-H30/L$8)))</f>
        <v>0.62780118601385426</v>
      </c>
      <c r="J30" s="56">
        <f>E30^2/B30*I30</f>
        <v>4.5661743005540627</v>
      </c>
      <c r="K30" s="53">
        <v>5</v>
      </c>
      <c r="N30" s="52">
        <f>E30*2</f>
        <v>15.255981941309257</v>
      </c>
      <c r="O30" s="53">
        <v>15</v>
      </c>
    </row>
    <row r="31" spans="1:15">
      <c r="A31" s="46" t="s">
        <v>20</v>
      </c>
      <c r="B31" s="46" t="s">
        <v>20</v>
      </c>
      <c r="C31" s="46"/>
      <c r="D31" s="46"/>
      <c r="E31" s="46"/>
      <c r="F31" s="46" t="s">
        <v>20</v>
      </c>
      <c r="G31" s="46" t="s">
        <v>20</v>
      </c>
      <c r="H31" s="46"/>
      <c r="I31" s="46"/>
      <c r="J31" s="46"/>
      <c r="K31" s="46"/>
    </row>
    <row r="32" spans="1: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>
      <c r="A33" s="46" t="s">
        <v>19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>
      <c r="A35" s="46" t="s">
        <v>21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>
      <c r="A36" s="46"/>
      <c r="B36" s="46" t="s">
        <v>22</v>
      </c>
      <c r="C36" s="46" t="s">
        <v>23</v>
      </c>
      <c r="D36" s="46"/>
      <c r="E36" s="46"/>
      <c r="F36" s="46"/>
      <c r="G36" s="46"/>
      <c r="H36" s="46"/>
      <c r="I36" s="46"/>
      <c r="J36" s="46"/>
      <c r="K36" s="46"/>
    </row>
    <row r="37" spans="1:11">
      <c r="A37" s="46"/>
      <c r="B37" s="46" t="s">
        <v>24</v>
      </c>
      <c r="C37" s="46" t="s">
        <v>25</v>
      </c>
      <c r="D37" s="46"/>
      <c r="E37" s="46"/>
      <c r="F37" s="46"/>
      <c r="G37" s="46"/>
      <c r="H37" s="46"/>
      <c r="I37" s="46"/>
      <c r="J37" s="46"/>
      <c r="K37" s="46"/>
    </row>
    <row r="38" spans="1:11">
      <c r="A38" s="46"/>
      <c r="B38" s="46" t="s">
        <v>26</v>
      </c>
      <c r="C38" s="46" t="s">
        <v>30</v>
      </c>
      <c r="D38" s="46"/>
      <c r="E38" s="46"/>
      <c r="F38" s="46"/>
      <c r="G38" s="46"/>
      <c r="H38" s="46"/>
      <c r="I38" s="46"/>
      <c r="J38" s="46"/>
      <c r="K38" s="46"/>
    </row>
    <row r="39" spans="1:11">
      <c r="B39" s="46" t="s">
        <v>28</v>
      </c>
      <c r="C39" s="46" t="s">
        <v>31</v>
      </c>
      <c r="D39" s="46"/>
    </row>
    <row r="40" spans="1:11">
      <c r="C40" s="46" t="s">
        <v>29</v>
      </c>
    </row>
  </sheetData>
  <mergeCells count="3">
    <mergeCell ref="I1:J1"/>
    <mergeCell ref="K4:L4"/>
    <mergeCell ref="K5:K7"/>
  </mergeCells>
  <phoneticPr fontId="6"/>
  <printOptions gridLines="1" gridLinesSet="0"/>
  <pageMargins left="0.75" right="0.75" top="1" bottom="1" header="0.5" footer="0.5"/>
  <pageSetup orientation="portrait" horizontalDpi="300" r:id="rId1"/>
  <headerFooter alignWithMargins="0">
    <oddHeader>&amp;A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opLeftCell="A12" zoomScale="85" workbookViewId="0">
      <selection activeCell="L26" sqref="L26"/>
    </sheetView>
  </sheetViews>
  <sheetFormatPr defaultColWidth="8.7109375" defaultRowHeight="12.75"/>
  <sheetData>
    <row r="1" spans="1:12" s="2" customFormat="1" ht="15">
      <c r="A1" s="2" t="s">
        <v>15</v>
      </c>
      <c r="I1" s="45"/>
      <c r="J1" s="45"/>
    </row>
    <row r="3" spans="1:12">
      <c r="K3" t="s">
        <v>14</v>
      </c>
    </row>
    <row r="4" spans="1:12">
      <c r="K4" s="40" t="s">
        <v>10</v>
      </c>
      <c r="L4" s="41"/>
    </row>
    <row r="5" spans="1:12" ht="12.75" customHeight="1">
      <c r="K5" s="42" t="s">
        <v>12</v>
      </c>
      <c r="L5" s="11" t="s">
        <v>11</v>
      </c>
    </row>
    <row r="6" spans="1:12">
      <c r="K6" s="43"/>
      <c r="L6" s="12">
        <v>0.83</v>
      </c>
    </row>
    <row r="7" spans="1:12">
      <c r="K7" s="44"/>
      <c r="L7" s="13">
        <v>1.05</v>
      </c>
    </row>
    <row r="8" spans="1:12">
      <c r="K8" s="8">
        <v>0.1</v>
      </c>
      <c r="L8" s="9">
        <v>5.5</v>
      </c>
    </row>
    <row r="9" spans="1:12">
      <c r="K9" s="14" t="s">
        <v>13</v>
      </c>
      <c r="L9" s="15" t="s">
        <v>8</v>
      </c>
    </row>
    <row r="10" spans="1:12">
      <c r="K10" s="16">
        <v>10</v>
      </c>
      <c r="L10" s="10">
        <f>MAX(0,L$6*(1-L$7*EXP(-K10/L$8)))</f>
        <v>0.68853758735501924</v>
      </c>
    </row>
    <row r="26" spans="1:10">
      <c r="A26" s="27" t="s">
        <v>1</v>
      </c>
      <c r="B26" s="28" t="s">
        <v>0</v>
      </c>
      <c r="C26" s="3" t="s">
        <v>3</v>
      </c>
      <c r="D26" s="3" t="s">
        <v>2</v>
      </c>
      <c r="E26" s="3" t="s">
        <v>4</v>
      </c>
      <c r="F26" s="28" t="s">
        <v>5</v>
      </c>
      <c r="G26" s="27" t="s">
        <v>6</v>
      </c>
      <c r="H26" s="3" t="s">
        <v>7</v>
      </c>
      <c r="I26" s="3" t="s">
        <v>8</v>
      </c>
      <c r="J26" s="5" t="s">
        <v>9</v>
      </c>
    </row>
    <row r="27" spans="1:10">
      <c r="A27" s="29">
        <v>0.84</v>
      </c>
      <c r="B27" s="30">
        <v>4</v>
      </c>
      <c r="C27" s="18">
        <v>0.33</v>
      </c>
      <c r="D27" s="19">
        <v>0.1</v>
      </c>
      <c r="E27" s="20">
        <f>4.8*A27*B27/(B27+2*(C27+D27))</f>
        <v>3.3185185185185184</v>
      </c>
      <c r="F27" s="34">
        <v>20</v>
      </c>
      <c r="G27" s="37">
        <v>1</v>
      </c>
      <c r="H27" s="19">
        <f t="shared" ref="H27:H36" si="0">10^(F27/20)*G27/A27</f>
        <v>11.904761904761905</v>
      </c>
      <c r="I27" s="17">
        <f t="shared" ref="I27:I36" si="1">MAX(0,L$6*(1-L$7*EXP(-H27/L$8)))</f>
        <v>0.7299456337799427</v>
      </c>
      <c r="J27" s="24">
        <f t="shared" ref="J27:J36" si="2">E27^2/B27*I27</f>
        <v>2.009643463404247</v>
      </c>
    </row>
    <row r="28" spans="1:10">
      <c r="A28" s="31">
        <f>A27</f>
        <v>0.84</v>
      </c>
      <c r="B28" s="28">
        <v>4</v>
      </c>
      <c r="C28" s="3">
        <v>0.33</v>
      </c>
      <c r="D28" s="22">
        <v>0.1</v>
      </c>
      <c r="E28" s="23">
        <f>4.8*A28*B28/(B28+2*(C28+D28))</f>
        <v>3.3185185185185184</v>
      </c>
      <c r="F28" s="35">
        <v>20</v>
      </c>
      <c r="G28" s="38">
        <v>1.25</v>
      </c>
      <c r="H28" s="22">
        <f t="shared" si="0"/>
        <v>14.880952380952381</v>
      </c>
      <c r="I28" s="21">
        <f t="shared" si="1"/>
        <v>0.77175908239571633</v>
      </c>
      <c r="J28" s="25">
        <f t="shared" si="2"/>
        <v>2.1247617952421103</v>
      </c>
    </row>
    <row r="29" spans="1:10">
      <c r="A29" s="32">
        <v>0.81499999999999995</v>
      </c>
      <c r="B29" s="33">
        <v>4</v>
      </c>
      <c r="C29" s="1">
        <v>0.33</v>
      </c>
      <c r="D29" s="4">
        <v>0.1</v>
      </c>
      <c r="E29" s="6">
        <f t="shared" ref="E29:E34" si="3">4.8*A29*B29/(B29+2*(C29+D29))</f>
        <v>3.2197530864197526</v>
      </c>
      <c r="F29" s="36">
        <v>20</v>
      </c>
      <c r="G29" s="39">
        <v>1.25</v>
      </c>
      <c r="H29" s="4">
        <f t="shared" si="0"/>
        <v>15.337423312883436</v>
      </c>
      <c r="I29" s="7">
        <f t="shared" si="1"/>
        <v>0.7763976213743774</v>
      </c>
      <c r="J29" s="26">
        <f t="shared" si="2"/>
        <v>2.0121916441806627</v>
      </c>
    </row>
    <row r="30" spans="1:10">
      <c r="A30" s="31">
        <f>A29</f>
        <v>0.81499999999999995</v>
      </c>
      <c r="B30" s="28">
        <v>4</v>
      </c>
      <c r="C30" s="3">
        <v>0.33</v>
      </c>
      <c r="D30" s="22">
        <v>0.1</v>
      </c>
      <c r="E30" s="23">
        <f t="shared" si="3"/>
        <v>3.2197530864197526</v>
      </c>
      <c r="F30" s="35">
        <v>20</v>
      </c>
      <c r="G30" s="38">
        <v>1.5</v>
      </c>
      <c r="H30" s="22">
        <f t="shared" si="0"/>
        <v>18.404907975460123</v>
      </c>
      <c r="I30" s="21">
        <f t="shared" si="1"/>
        <v>0.79931208403498555</v>
      </c>
      <c r="J30" s="25">
        <f t="shared" si="2"/>
        <v>2.0715791139863335</v>
      </c>
    </row>
    <row r="31" spans="1:10">
      <c r="A31" s="32">
        <v>0.8</v>
      </c>
      <c r="B31" s="33">
        <v>4</v>
      </c>
      <c r="C31" s="1">
        <v>0.33</v>
      </c>
      <c r="D31" s="4">
        <v>0.1</v>
      </c>
      <c r="E31" s="6">
        <f>4.8*A31*B31/(B31+2*(C31+D31))</f>
        <v>3.1604938271604937</v>
      </c>
      <c r="F31" s="36">
        <v>20</v>
      </c>
      <c r="G31" s="39">
        <v>1.5</v>
      </c>
      <c r="H31" s="4">
        <f t="shared" si="0"/>
        <v>18.75</v>
      </c>
      <c r="I31" s="7">
        <f t="shared" si="1"/>
        <v>0.80117840432794563</v>
      </c>
      <c r="J31" s="26">
        <f t="shared" si="2"/>
        <v>2.0006869343863829</v>
      </c>
    </row>
    <row r="32" spans="1:10">
      <c r="A32" s="31">
        <f>A31</f>
        <v>0.8</v>
      </c>
      <c r="B32" s="28">
        <v>4</v>
      </c>
      <c r="C32" s="3">
        <v>0.33</v>
      </c>
      <c r="D32" s="22">
        <v>0.1</v>
      </c>
      <c r="E32" s="23">
        <f>4.8*A32*B32/(B32+2*(C32+D32))</f>
        <v>3.1604938271604937</v>
      </c>
      <c r="F32" s="35">
        <v>20</v>
      </c>
      <c r="G32" s="38">
        <v>1.75</v>
      </c>
      <c r="H32" s="22">
        <f t="shared" si="0"/>
        <v>21.875</v>
      </c>
      <c r="I32" s="21">
        <f t="shared" si="1"/>
        <v>0.81367099233243578</v>
      </c>
      <c r="J32" s="25">
        <f t="shared" si="2"/>
        <v>2.0318831791456526</v>
      </c>
    </row>
    <row r="33" spans="1:10">
      <c r="A33" s="32">
        <v>0.79500000000000004</v>
      </c>
      <c r="B33" s="33">
        <v>4</v>
      </c>
      <c r="C33" s="1">
        <v>0.33</v>
      </c>
      <c r="D33" s="4">
        <v>0.1</v>
      </c>
      <c r="E33" s="6">
        <f t="shared" si="3"/>
        <v>3.1407407407407404</v>
      </c>
      <c r="F33" s="36">
        <v>20</v>
      </c>
      <c r="G33" s="39">
        <v>1.75</v>
      </c>
      <c r="H33" s="4">
        <f t="shared" si="0"/>
        <v>22.012578616352201</v>
      </c>
      <c r="I33" s="7">
        <f t="shared" si="1"/>
        <v>0.81407438460873549</v>
      </c>
      <c r="J33" s="26">
        <f t="shared" si="2"/>
        <v>2.0075588006504801</v>
      </c>
    </row>
    <row r="34" spans="1:10">
      <c r="A34" s="31">
        <f>A33</f>
        <v>0.79500000000000004</v>
      </c>
      <c r="B34" s="28">
        <v>4</v>
      </c>
      <c r="C34" s="3">
        <v>0.33</v>
      </c>
      <c r="D34" s="22">
        <v>0.1</v>
      </c>
      <c r="E34" s="23">
        <f t="shared" si="3"/>
        <v>3.1407407407407404</v>
      </c>
      <c r="F34" s="35">
        <v>20</v>
      </c>
      <c r="G34" s="38">
        <v>2</v>
      </c>
      <c r="H34" s="22">
        <f t="shared" si="0"/>
        <v>25.157232704402514</v>
      </c>
      <c r="I34" s="21">
        <f t="shared" si="1"/>
        <v>0.8210094542312335</v>
      </c>
      <c r="J34" s="25">
        <f t="shared" si="2"/>
        <v>2.0246611199434046</v>
      </c>
    </row>
    <row r="35" spans="1:10">
      <c r="A35" s="32">
        <v>0.79</v>
      </c>
      <c r="B35" s="33">
        <v>4</v>
      </c>
      <c r="C35" s="1">
        <v>0.33</v>
      </c>
      <c r="D35" s="4">
        <v>0.1</v>
      </c>
      <c r="E35" s="6">
        <f>4.8*A35*B35/(B35+2*(C35+D35))</f>
        <v>3.1209876543209871</v>
      </c>
      <c r="F35" s="36">
        <v>20</v>
      </c>
      <c r="G35" s="39">
        <v>2</v>
      </c>
      <c r="H35" s="4">
        <f t="shared" si="0"/>
        <v>25.316455696202532</v>
      </c>
      <c r="I35" s="7">
        <f t="shared" si="1"/>
        <v>0.8212659959375308</v>
      </c>
      <c r="J35" s="26">
        <f t="shared" si="2"/>
        <v>1.9998984859707496</v>
      </c>
    </row>
    <row r="36" spans="1:10">
      <c r="A36" s="31">
        <f>A35</f>
        <v>0.79</v>
      </c>
      <c r="B36" s="28">
        <v>4</v>
      </c>
      <c r="C36" s="3">
        <v>0.33</v>
      </c>
      <c r="D36" s="22">
        <v>0.1</v>
      </c>
      <c r="E36" s="23">
        <f>4.8*A36*B36/(B36+2*(C36+D36))</f>
        <v>3.1209876543209871</v>
      </c>
      <c r="F36" s="35">
        <v>20</v>
      </c>
      <c r="G36" s="38">
        <v>2.25</v>
      </c>
      <c r="H36" s="22">
        <f t="shared" si="0"/>
        <v>28.481012658227847</v>
      </c>
      <c r="I36" s="21">
        <f t="shared" si="1"/>
        <v>0.82508717109758134</v>
      </c>
      <c r="J36" s="25">
        <f t="shared" si="2"/>
        <v>2.009203586212347</v>
      </c>
    </row>
  </sheetData>
  <mergeCells count="3">
    <mergeCell ref="K4:L4"/>
    <mergeCell ref="K5:K7"/>
    <mergeCell ref="I1:J1"/>
  </mergeCells>
  <phoneticPr fontId="1" type="noConversion"/>
  <printOptions gridLines="1" gridLinesSet="0"/>
  <pageMargins left="0.75" right="0.75" top="1" bottom="1" header="0.5" footer="0.5"/>
  <pageSetup orientation="portrait" horizontalDpi="300" r:id="rId1"/>
  <headerFooter alignWithMargins="0">
    <oddHeader>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Calcs1 (2)</vt:lpstr>
      <vt:lpstr>Calcs1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chen13</dc:creator>
  <cp:lastModifiedBy>山下 典久</cp:lastModifiedBy>
  <cp:lastPrinted>2004-12-14T18:21:56Z</cp:lastPrinted>
  <dcterms:created xsi:type="dcterms:W3CDTF">2004-10-29T16:47:46Z</dcterms:created>
  <dcterms:modified xsi:type="dcterms:W3CDTF">2014-12-27T02:49:39Z</dcterms:modified>
</cp:coreProperties>
</file>