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491612\TI Drive\Applications\Polaris\"/>
    </mc:Choice>
  </mc:AlternateContent>
  <xr:revisionPtr revIDLastSave="0" documentId="8_{2D492619-C428-4000-9FE9-8D307DA293B9}" xr6:coauthVersionLast="36" xr6:coauthVersionMax="36" xr10:uidLastSave="{00000000-0000-0000-0000-000000000000}"/>
  <bookViews>
    <workbookView xWindow="0" yWindow="0" windowWidth="19200" windowHeight="8150" xr2:uid="{3E127DEE-2BED-413D-B0A7-8A97D8DF1E46}"/>
  </bookViews>
  <sheets>
    <sheet name="MIC Input_CorrelationUni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6" i="1"/>
  <c r="E26" i="1" s="1"/>
  <c r="D25" i="1"/>
  <c r="D24" i="1"/>
  <c r="E24" i="1" s="1"/>
  <c r="D23" i="1"/>
  <c r="D22" i="1"/>
  <c r="E22" i="1" s="1"/>
  <c r="D21" i="1"/>
  <c r="D20" i="1"/>
  <c r="D19" i="1"/>
  <c r="D18" i="1"/>
  <c r="D17" i="1"/>
  <c r="D16" i="1"/>
  <c r="E16" i="1" s="1"/>
  <c r="D15" i="1"/>
  <c r="D14" i="1"/>
  <c r="E14" i="1" s="1"/>
  <c r="D13" i="1"/>
  <c r="D12" i="1"/>
  <c r="D11" i="1"/>
  <c r="E10" i="1"/>
  <c r="D10" i="1"/>
  <c r="D9" i="1"/>
  <c r="D8" i="1"/>
  <c r="E8" i="1" s="1"/>
  <c r="C3" i="1"/>
  <c r="B3" i="1" s="1"/>
  <c r="F2" i="1"/>
  <c r="F3" i="1" s="1"/>
  <c r="F4" i="1" s="1"/>
  <c r="F5" i="1" s="1"/>
  <c r="C2" i="1"/>
  <c r="B2" i="1" s="1"/>
  <c r="D5" i="1" l="1"/>
  <c r="E18" i="1"/>
  <c r="E12" i="1"/>
  <c r="E20" i="1"/>
</calcChain>
</file>

<file path=xl/sharedStrings.xml><?xml version="1.0" encoding="utf-8"?>
<sst xmlns="http://schemas.openxmlformats.org/spreadsheetml/2006/main" count="68" uniqueCount="63">
  <si>
    <t>dec</t>
  </si>
  <si>
    <t>Hex</t>
  </si>
  <si>
    <t>C1</t>
  </si>
  <si>
    <t>Address</t>
  </si>
  <si>
    <t>Register</t>
  </si>
  <si>
    <t>Register Value(h)</t>
  </si>
  <si>
    <t>Register Value (d)</t>
  </si>
  <si>
    <t>Calculated Value V</t>
  </si>
  <si>
    <t>Measured Value (V)</t>
  </si>
  <si>
    <t>0x5a</t>
  </si>
  <si>
    <t>VBAT_MSB</t>
  </si>
  <si>
    <t>ff</t>
  </si>
  <si>
    <t>14V</t>
  </si>
  <si>
    <t>0x5b</t>
  </si>
  <si>
    <t>VBAT_LSB</t>
  </si>
  <si>
    <t>A</t>
  </si>
  <si>
    <t>0x5c</t>
  </si>
  <si>
    <t>MBIAS_MSB</t>
  </si>
  <si>
    <t>8.02V</t>
  </si>
  <si>
    <t>0x5d</t>
  </si>
  <si>
    <t>MBIAS_LSB</t>
  </si>
  <si>
    <t>E</t>
  </si>
  <si>
    <t>0x5e</t>
  </si>
  <si>
    <t>IN1P_MSB</t>
  </si>
  <si>
    <t>AD</t>
  </si>
  <si>
    <t>0x5f</t>
  </si>
  <si>
    <t>IN1P_LSB</t>
  </si>
  <si>
    <t>0x60</t>
  </si>
  <si>
    <t>IN1M_MSB</t>
  </si>
  <si>
    <t>AC</t>
  </si>
  <si>
    <t>0x61</t>
  </si>
  <si>
    <t>IN1M_LSB</t>
  </si>
  <si>
    <t>F</t>
  </si>
  <si>
    <t>0x62</t>
  </si>
  <si>
    <t>IN2P_MSB</t>
  </si>
  <si>
    <t>0x63</t>
  </si>
  <si>
    <t>IN2P_LSB</t>
  </si>
  <si>
    <t>c</t>
  </si>
  <si>
    <t>0x64</t>
  </si>
  <si>
    <t>IN2M_MSB</t>
  </si>
  <si>
    <t>0x65</t>
  </si>
  <si>
    <t>IN2M_LSB</t>
  </si>
  <si>
    <t>0x66</t>
  </si>
  <si>
    <t>IN3P_MSB</t>
  </si>
  <si>
    <t>0x67</t>
  </si>
  <si>
    <t>IN3P_LSB</t>
  </si>
  <si>
    <t>D</t>
  </si>
  <si>
    <t>0x68</t>
  </si>
  <si>
    <t>IN3M_MSB</t>
  </si>
  <si>
    <t>0x69</t>
  </si>
  <si>
    <t>IN3M_LSB</t>
  </si>
  <si>
    <t>0x6a</t>
  </si>
  <si>
    <t>IN4P_MSB</t>
  </si>
  <si>
    <t>0x6b</t>
  </si>
  <si>
    <t>IN4P_LSB</t>
  </si>
  <si>
    <t>0x6c</t>
  </si>
  <si>
    <t>IN4M_MSB</t>
  </si>
  <si>
    <t>0x6d</t>
  </si>
  <si>
    <t>IN4M_LSB</t>
  </si>
  <si>
    <t>Page 1 Registers</t>
  </si>
  <si>
    <t>User Input</t>
  </si>
  <si>
    <t>Calculated Value (no input)</t>
  </si>
  <si>
    <t>User Input (optional multimeter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</si>
</sst>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F68D-CDF6-4FD2-82D9-2E4F8140171D}">
  <dimension ref="A1:F27"/>
  <sheetViews>
    <sheetView tabSelected="1" topLeftCell="A6" zoomScale="90" zoomScaleNormal="90" workbookViewId="0">
      <selection activeCell="G13" sqref="G13"/>
    </sheetView>
  </sheetViews>
  <sheetFormatPr defaultRowHeight="14.5" x14ac:dyDescent="0.35"/>
  <cols>
    <col min="2" max="2" width="18.54296875" customWidth="1"/>
    <col min="3" max="3" width="14.81640625" customWidth="1"/>
    <col min="4" max="4" width="12.453125" customWidth="1"/>
    <col min="5" max="5" width="19.36328125" customWidth="1"/>
    <col min="6" max="6" width="18.1796875" customWidth="1"/>
  </cols>
  <sheetData>
    <row r="1" spans="1:6" ht="13" hidden="1" x14ac:dyDescent="0.35">
      <c r="C1" t="s">
        <v>0</v>
      </c>
      <c r="D1" t="s">
        <v>1</v>
      </c>
    </row>
    <row r="2" spans="1:6" ht="13" hidden="1" x14ac:dyDescent="0.35">
      <c r="B2">
        <f>C2*16</f>
        <v>3088</v>
      </c>
      <c r="C2">
        <f xml:space="preserve"> HEX2DEC(D2)</f>
        <v>193</v>
      </c>
      <c r="D2" t="s">
        <v>2</v>
      </c>
      <c r="F2">
        <f>82/4095</f>
        <v>2.0024420024420026E-2</v>
      </c>
    </row>
    <row r="3" spans="1:6" ht="13" hidden="1" x14ac:dyDescent="0.35">
      <c r="B3">
        <f>C3/16</f>
        <v>3.0625</v>
      </c>
      <c r="C3">
        <f xml:space="preserve"> HEX2DEC(D3)</f>
        <v>49</v>
      </c>
      <c r="D3">
        <v>31</v>
      </c>
      <c r="F3">
        <f>F2*0.9</f>
        <v>1.8021978021978025E-2</v>
      </c>
    </row>
    <row r="4" spans="1:6" ht="13" hidden="1" x14ac:dyDescent="0.35">
      <c r="F4">
        <f>F3-0.211764</f>
        <v>-0.19374202197802198</v>
      </c>
    </row>
    <row r="5" spans="1:6" ht="13" hidden="1" x14ac:dyDescent="0.35">
      <c r="D5">
        <f xml:space="preserve"> (0.9*((B2+B3)/4095)-0.211764)*17</f>
        <v>7.9490367252747252</v>
      </c>
      <c r="F5">
        <f>F4*17</f>
        <v>-3.2936143736263737</v>
      </c>
    </row>
    <row r="6" spans="1:6" x14ac:dyDescent="0.35">
      <c r="A6" s="4" t="s">
        <v>59</v>
      </c>
      <c r="B6" s="4"/>
      <c r="C6" s="2" t="s">
        <v>60</v>
      </c>
      <c r="D6" s="3" t="s">
        <v>61</v>
      </c>
      <c r="E6" s="3"/>
      <c r="F6" s="2" t="s">
        <v>62</v>
      </c>
    </row>
    <row r="7" spans="1:6" x14ac:dyDescent="0.3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</row>
    <row r="8" spans="1:6" x14ac:dyDescent="0.35">
      <c r="A8" t="s">
        <v>9</v>
      </c>
      <c r="B8" t="s">
        <v>10</v>
      </c>
      <c r="C8" t="s">
        <v>11</v>
      </c>
      <c r="D8">
        <f>HEX2DEC(C8)*16</f>
        <v>4080</v>
      </c>
      <c r="E8" s="1">
        <f xml:space="preserve"> (0.9*((D8+D9)/4095)-0.211764)*17</f>
        <v>11.64630320879121</v>
      </c>
      <c r="F8" s="1" t="s">
        <v>12</v>
      </c>
    </row>
    <row r="9" spans="1:6" x14ac:dyDescent="0.35">
      <c r="A9" t="s">
        <v>13</v>
      </c>
      <c r="B9" t="s">
        <v>14</v>
      </c>
      <c r="C9" t="s">
        <v>15</v>
      </c>
      <c r="D9">
        <f>HEX2DEC(C9)/16</f>
        <v>0.625</v>
      </c>
      <c r="E9" s="1"/>
      <c r="F9" s="1"/>
    </row>
    <row r="10" spans="1:6" x14ac:dyDescent="0.35">
      <c r="A10" t="s">
        <v>16</v>
      </c>
      <c r="B10" t="s">
        <v>17</v>
      </c>
      <c r="C10" t="s">
        <v>2</v>
      </c>
      <c r="D10">
        <f>HEX2DEC(C10)*16</f>
        <v>3088</v>
      </c>
      <c r="E10" s="1">
        <f xml:space="preserve"> (0.9*((D10+D11)/4095)-0.211764)*17</f>
        <v>7.9408636483516482</v>
      </c>
      <c r="F10" s="1" t="s">
        <v>18</v>
      </c>
    </row>
    <row r="11" spans="1:6" x14ac:dyDescent="0.35">
      <c r="A11" t="s">
        <v>19</v>
      </c>
      <c r="B11" t="s">
        <v>20</v>
      </c>
      <c r="C11" t="s">
        <v>21</v>
      </c>
      <c r="D11">
        <f>HEX2DEC(C11)/16</f>
        <v>0.875</v>
      </c>
      <c r="E11" s="1"/>
      <c r="F11" s="1"/>
    </row>
    <row r="12" spans="1:6" x14ac:dyDescent="0.35">
      <c r="A12" t="s">
        <v>22</v>
      </c>
      <c r="B12" t="s">
        <v>23</v>
      </c>
      <c r="C12" t="s">
        <v>24</v>
      </c>
      <c r="D12">
        <f>HEX2DEC(C12)*16</f>
        <v>2768</v>
      </c>
      <c r="E12" s="1">
        <f xml:space="preserve"> (0.9*((D12+D13)/4095)-0.211764)*17</f>
        <v>6.7431576043956056</v>
      </c>
      <c r="F12" s="1">
        <v>6.77</v>
      </c>
    </row>
    <row r="13" spans="1:6" x14ac:dyDescent="0.35">
      <c r="A13" t="s">
        <v>25</v>
      </c>
      <c r="B13" t="s">
        <v>26</v>
      </c>
      <c r="C13">
        <v>5</v>
      </c>
      <c r="D13">
        <f>HEX2DEC(C13)/16</f>
        <v>0.3125</v>
      </c>
      <c r="E13" s="1"/>
      <c r="F13" s="1"/>
    </row>
    <row r="14" spans="1:6" x14ac:dyDescent="0.35">
      <c r="A14" t="s">
        <v>27</v>
      </c>
      <c r="B14" t="s">
        <v>28</v>
      </c>
      <c r="C14" t="s">
        <v>29</v>
      </c>
      <c r="D14">
        <f>HEX2DEC(C14)*16</f>
        <v>2752</v>
      </c>
      <c r="E14" s="1">
        <f t="shared" ref="E14" si="0" xml:space="preserve"> (0.9*((D14+D15)/4095)-0.211764)*17</f>
        <v>6.6857125494505496</v>
      </c>
      <c r="F14" s="1">
        <v>6.78</v>
      </c>
    </row>
    <row r="15" spans="1:6" x14ac:dyDescent="0.35">
      <c r="A15" t="s">
        <v>30</v>
      </c>
      <c r="B15" t="s">
        <v>31</v>
      </c>
      <c r="C15" t="s">
        <v>32</v>
      </c>
      <c r="D15">
        <f>HEX2DEC(C15)/16</f>
        <v>0.9375</v>
      </c>
      <c r="E15" s="1"/>
      <c r="F15" s="1"/>
    </row>
    <row r="16" spans="1:6" x14ac:dyDescent="0.35">
      <c r="A16" t="s">
        <v>33</v>
      </c>
      <c r="B16" t="s">
        <v>34</v>
      </c>
      <c r="C16" t="s">
        <v>29</v>
      </c>
      <c r="D16">
        <f>HEX2DEC(C16)*16</f>
        <v>2752</v>
      </c>
      <c r="E16" s="1">
        <f t="shared" ref="E16" si="1" xml:space="preserve"> (0.9*((D16+D17)/4095)-0.211764)*17</f>
        <v>6.6850120000000013</v>
      </c>
      <c r="F16" s="1">
        <v>6.78</v>
      </c>
    </row>
    <row r="17" spans="1:6" x14ac:dyDescent="0.35">
      <c r="A17" t="s">
        <v>35</v>
      </c>
      <c r="B17" t="s">
        <v>36</v>
      </c>
      <c r="C17" t="s">
        <v>37</v>
      </c>
      <c r="D17">
        <f>HEX2DEC(C17)/16</f>
        <v>0.75</v>
      </c>
      <c r="E17" s="1"/>
      <c r="F17" s="1"/>
    </row>
    <row r="18" spans="1:6" x14ac:dyDescent="0.35">
      <c r="A18" t="s">
        <v>38</v>
      </c>
      <c r="B18" t="s">
        <v>39</v>
      </c>
      <c r="C18" t="s">
        <v>29</v>
      </c>
      <c r="D18">
        <f>HEX2DEC(C18)*16</f>
        <v>2752</v>
      </c>
      <c r="E18" s="1">
        <f t="shared" ref="E18" si="2" xml:space="preserve"> (0.9*((D18+D19)/4095)-0.211764)*17</f>
        <v>6.6854790329670335</v>
      </c>
      <c r="F18" s="1">
        <v>6.78</v>
      </c>
    </row>
    <row r="19" spans="1:6" x14ac:dyDescent="0.35">
      <c r="A19" t="s">
        <v>40</v>
      </c>
      <c r="B19" t="s">
        <v>41</v>
      </c>
      <c r="C19" t="s">
        <v>21</v>
      </c>
      <c r="D19">
        <f>HEX2DEC(C19)/16</f>
        <v>0.875</v>
      </c>
      <c r="E19" s="1"/>
      <c r="F19" s="1"/>
    </row>
    <row r="20" spans="1:6" x14ac:dyDescent="0.35">
      <c r="A20" t="s">
        <v>42</v>
      </c>
      <c r="B20" t="s">
        <v>43</v>
      </c>
      <c r="C20">
        <v>47</v>
      </c>
      <c r="D20">
        <f>HEX2DEC(C20)*16</f>
        <v>1136</v>
      </c>
      <c r="E20" s="1">
        <f t="shared" ref="E20" si="3" xml:space="preserve"> (0.9*((D20+D21)/4095)-0.211764)*17</f>
        <v>0.64744331868131888</v>
      </c>
      <c r="F20" s="1">
        <v>0.76200000000000001</v>
      </c>
    </row>
    <row r="21" spans="1:6" x14ac:dyDescent="0.35">
      <c r="A21" t="s">
        <v>44</v>
      </c>
      <c r="B21" t="s">
        <v>45</v>
      </c>
      <c r="C21" t="s">
        <v>46</v>
      </c>
      <c r="D21">
        <f>HEX2DEC(C21)/16</f>
        <v>0.8125</v>
      </c>
      <c r="E21" s="1"/>
      <c r="F21" s="1"/>
    </row>
    <row r="22" spans="1:6" x14ac:dyDescent="0.35">
      <c r="A22" t="s">
        <v>47</v>
      </c>
      <c r="B22" t="s">
        <v>48</v>
      </c>
      <c r="C22">
        <v>47</v>
      </c>
      <c r="D22">
        <f>HEX2DEC(C22)*16</f>
        <v>1136</v>
      </c>
      <c r="E22" s="1">
        <f t="shared" ref="E22" si="4" xml:space="preserve"> (0.9*((D22+D23)/4095)-0.211764)*17</f>
        <v>0.64580870329670337</v>
      </c>
      <c r="F22" s="1">
        <v>0.76300000000000001</v>
      </c>
    </row>
    <row r="23" spans="1:6" x14ac:dyDescent="0.35">
      <c r="A23" t="s">
        <v>49</v>
      </c>
      <c r="B23" t="s">
        <v>50</v>
      </c>
      <c r="C23">
        <v>6</v>
      </c>
      <c r="D23">
        <f>HEX2DEC(C23)/16</f>
        <v>0.375</v>
      </c>
      <c r="E23" s="1"/>
      <c r="F23" s="1"/>
    </row>
    <row r="24" spans="1:6" x14ac:dyDescent="0.35">
      <c r="A24" t="s">
        <v>51</v>
      </c>
      <c r="B24" t="s">
        <v>52</v>
      </c>
      <c r="C24">
        <v>47</v>
      </c>
      <c r="D24">
        <f>HEX2DEC(C24)*16</f>
        <v>1136</v>
      </c>
      <c r="E24" s="1">
        <f t="shared" ref="E24" si="5" xml:space="preserve"> (0.9*((D24+D25)/4095)-0.211764)*17</f>
        <v>0.64767683516483554</v>
      </c>
      <c r="F24" s="1">
        <v>0.76200000000000001</v>
      </c>
    </row>
    <row r="25" spans="1:6" x14ac:dyDescent="0.35">
      <c r="A25" t="s">
        <v>53</v>
      </c>
      <c r="B25" t="s">
        <v>54</v>
      </c>
      <c r="C25" t="s">
        <v>21</v>
      </c>
      <c r="D25">
        <f>HEX2DEC(C25)/16</f>
        <v>0.875</v>
      </c>
      <c r="E25" s="1"/>
      <c r="F25" s="1"/>
    </row>
    <row r="26" spans="1:6" x14ac:dyDescent="0.35">
      <c r="A26" t="s">
        <v>55</v>
      </c>
      <c r="B26" t="s">
        <v>56</v>
      </c>
      <c r="C26">
        <v>47</v>
      </c>
      <c r="D26">
        <f>HEX2DEC(C26)*16</f>
        <v>1136</v>
      </c>
      <c r="E26" s="1">
        <f t="shared" ref="E26" si="6" xml:space="preserve"> (0.9*((D26+D27)/4095)-0.211764)*17</f>
        <v>0.64580870329670337</v>
      </c>
      <c r="F26" s="1">
        <v>0.76200000000000001</v>
      </c>
    </row>
    <row r="27" spans="1:6" x14ac:dyDescent="0.35">
      <c r="A27" t="s">
        <v>57</v>
      </c>
      <c r="B27" t="s">
        <v>58</v>
      </c>
      <c r="C27">
        <v>6</v>
      </c>
      <c r="D27">
        <f>HEX2DEC(C27)/16</f>
        <v>0.375</v>
      </c>
      <c r="E27" s="1"/>
      <c r="F27" s="1"/>
    </row>
  </sheetData>
  <mergeCells count="22">
    <mergeCell ref="D6:E6"/>
    <mergeCell ref="A6:B6"/>
    <mergeCell ref="E26:E27"/>
    <mergeCell ref="F26:F27"/>
    <mergeCell ref="E20:E21"/>
    <mergeCell ref="F20:F21"/>
    <mergeCell ref="E22:E23"/>
    <mergeCell ref="F22:F23"/>
    <mergeCell ref="E24:E25"/>
    <mergeCell ref="F24:F25"/>
    <mergeCell ref="E14:E15"/>
    <mergeCell ref="F14:F15"/>
    <mergeCell ref="E16:E17"/>
    <mergeCell ref="F16:F17"/>
    <mergeCell ref="E18:E19"/>
    <mergeCell ref="F18:F19"/>
    <mergeCell ref="E8:E9"/>
    <mergeCell ref="F8:F9"/>
    <mergeCell ref="E10:E11"/>
    <mergeCell ref="F10:F11"/>
    <mergeCell ref="E12:E13"/>
    <mergeCell ref="F12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 Input_CorrelationUnit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Douglas, Daveon</dc:creator>
  <cp:lastModifiedBy>Douglas, Daveon</cp:lastModifiedBy>
  <dcterms:created xsi:type="dcterms:W3CDTF">2025-05-20T04:25:37Z</dcterms:created>
  <dcterms:modified xsi:type="dcterms:W3CDTF">2025-07-01T03:02:35Z</dcterms:modified>
</cp:coreProperties>
</file>