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685" windowHeight="5655" activeTab="0"/>
  </bookViews>
  <sheets>
    <sheet name="VariableQ" sheetId="1" r:id="rId1"/>
  </sheets>
  <definedNames/>
  <calcPr fullCalcOnLoad="1"/>
</workbook>
</file>

<file path=xl/sharedStrings.xml><?xml version="1.0" encoding="utf-8"?>
<sst xmlns="http://schemas.openxmlformats.org/spreadsheetml/2006/main" count="44" uniqueCount="44">
  <si>
    <t>fc</t>
  </si>
  <si>
    <t>Fs</t>
  </si>
  <si>
    <t>b0</t>
  </si>
  <si>
    <t>b1</t>
  </si>
  <si>
    <t>b2</t>
  </si>
  <si>
    <t>a1</t>
  </si>
  <si>
    <t>a2</t>
  </si>
  <si>
    <t>a0</t>
  </si>
  <si>
    <t>Frequency Multiplier</t>
  </si>
  <si>
    <t>Hex</t>
  </si>
  <si>
    <t>Frequency Response</t>
  </si>
  <si>
    <t>Hz</t>
  </si>
  <si>
    <t>(Computed from Fs)</t>
  </si>
  <si>
    <t>Intermediate Filter Computations</t>
  </si>
  <si>
    <t>INPUTS</t>
  </si>
  <si>
    <t>wc</t>
  </si>
  <si>
    <t>Ba</t>
  </si>
  <si>
    <t>Aa</t>
  </si>
  <si>
    <t>High/Low</t>
  </si>
  <si>
    <t>k</t>
  </si>
  <si>
    <t>Bu</t>
  </si>
  <si>
    <t>Au</t>
  </si>
  <si>
    <t>Coefficients</t>
  </si>
  <si>
    <t>Decimal</t>
  </si>
  <si>
    <t>Digital Mag. dB</t>
  </si>
  <si>
    <t>Digital Phase Deg.</t>
  </si>
  <si>
    <t>Quantized (5.23)</t>
  </si>
  <si>
    <t>TAS310X Hex Coefficients (5.23)</t>
  </si>
  <si>
    <t xml:space="preserve">            Fraction Bits</t>
  </si>
  <si>
    <t xml:space="preserve">       # of HEX Values</t>
  </si>
  <si>
    <t xml:space="preserve">              Integer Bits</t>
  </si>
  <si>
    <t>OUTPUTs</t>
  </si>
  <si>
    <t xml:space="preserve">    TAS310X</t>
  </si>
  <si>
    <t>(Sampling Frequency)</t>
  </si>
  <si>
    <t>Corner Frequency</t>
  </si>
  <si>
    <t>b0</t>
  </si>
  <si>
    <t>H</t>
  </si>
  <si>
    <t>Q</t>
  </si>
  <si>
    <t>b1</t>
  </si>
  <si>
    <t>b2</t>
  </si>
  <si>
    <t>a1</t>
  </si>
  <si>
    <t>a2</t>
  </si>
  <si>
    <t>Variable Q High- and Low-Pass Filter Calculator. Input fc (Hz) and Fs (Hz).</t>
  </si>
  <si>
    <t>[TI makes no warranties and assumes no liability for applications assistance or customer product design. You are fully responsible for all design decisions and engineering with regard to your products, including decisions relating to application of TI products. By providing technical information, TI does not intend to offer or provide engineering services or advice concerning your designs.]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</si>
</sst>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0"/>
      <name val="Arial"/>
      <family val="2"/>
    </font>
    <font>
      <b/>
      <sz val="10"/>
      <name val="Arial"/>
      <family val="2"/>
    </font>
    <font>
      <sz val="10"/>
      <name val="Courier"/>
      <family val="3"/>
    </font>
    <font>
      <sz val="6"/>
      <name val="ＭＳ Ｐゴシック"/>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10"/>
      <name val="Arial"/>
      <family val="2"/>
    </font>
    <font>
      <sz val="11"/>
      <color indexed="8"/>
      <name val="Arial"/>
      <family val="2"/>
    </font>
    <font>
      <b/>
      <sz val="11"/>
      <color indexed="8"/>
      <name val="Arial"/>
      <family val="2"/>
    </font>
    <font>
      <b/>
      <sz val="13.25"/>
      <color indexed="8"/>
      <name val="Arial"/>
      <family val="2"/>
    </font>
    <font>
      <b/>
      <sz val="10"/>
      <color indexed="12"/>
      <name val="ＭＳ Ｐゴシック"/>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
    <xf numFmtId="0" fontId="0" fillId="0" borderId="0" xfId="0" applyAlignment="1">
      <alignment/>
    </xf>
    <xf numFmtId="0" fontId="0" fillId="33" borderId="0" xfId="0" applyFill="1" applyAlignment="1">
      <alignment/>
    </xf>
    <xf numFmtId="0" fontId="1" fillId="0" borderId="0" xfId="0" applyFont="1" applyAlignment="1">
      <alignment/>
    </xf>
    <xf numFmtId="0" fontId="0" fillId="34" borderId="0" xfId="0" applyFill="1" applyAlignment="1" applyProtection="1">
      <alignment/>
      <protection locked="0"/>
    </xf>
    <xf numFmtId="0" fontId="0" fillId="34" borderId="0" xfId="0" applyFill="1" applyAlignment="1" applyProtection="1">
      <alignment horizontal="right"/>
      <protection locked="0"/>
    </xf>
    <xf numFmtId="0" fontId="0" fillId="0" borderId="0" xfId="0" applyAlignment="1" applyProtection="1">
      <alignment/>
      <protection locked="0"/>
    </xf>
    <xf numFmtId="0" fontId="0" fillId="0" borderId="0" xfId="0" applyFill="1" applyAlignment="1">
      <alignment/>
    </xf>
    <xf numFmtId="0" fontId="2" fillId="0" borderId="0" xfId="0" applyFont="1" applyAlignment="1">
      <alignment/>
    </xf>
    <xf numFmtId="0" fontId="2" fillId="0"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43"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Arial"/>
                <a:ea typeface="Arial"/>
                <a:cs typeface="Arial"/>
              </a:rPr>
              <a:t>Magnitude Response</a:t>
            </a:r>
          </a:p>
        </c:rich>
      </c:tx>
      <c:layout>
        <c:manualLayout>
          <c:xMode val="factor"/>
          <c:yMode val="factor"/>
          <c:x val="-0.0055"/>
          <c:y val="0"/>
        </c:manualLayout>
      </c:layout>
      <c:spPr>
        <a:noFill/>
        <a:ln>
          <a:noFill/>
        </a:ln>
      </c:spPr>
    </c:title>
    <c:plotArea>
      <c:layout>
        <c:manualLayout>
          <c:xMode val="edge"/>
          <c:yMode val="edge"/>
          <c:x val="0.07025"/>
          <c:y val="0.15525"/>
          <c:w val="0.91175"/>
          <c:h val="0.73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VariableQ!$T$3:$T$302</c:f>
              <c:numCache/>
            </c:numRef>
          </c:cat>
          <c:val>
            <c:numRef>
              <c:f>VariableQ!$Z$3:$Z$302</c:f>
              <c:numCache/>
            </c:numRef>
          </c:val>
          <c:smooth val="0"/>
        </c:ser>
        <c:marker val="1"/>
        <c:axId val="22068232"/>
        <c:axId val="64396361"/>
      </c:lineChart>
      <c:catAx>
        <c:axId val="2206823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Frequency (Hz)</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64396361"/>
        <c:crosses val="autoZero"/>
        <c:auto val="1"/>
        <c:lblOffset val="100"/>
        <c:tickLblSkip val="17"/>
        <c:noMultiLvlLbl val="0"/>
      </c:catAx>
      <c:valAx>
        <c:axId val="6439636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dB</a:t>
                </a:r>
              </a:p>
            </c:rich>
          </c:tx>
          <c:layout>
            <c:manualLayout>
              <c:xMode val="factor"/>
              <c:yMode val="factor"/>
              <c:x val="-0.015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682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Arial"/>
                <a:ea typeface="Arial"/>
                <a:cs typeface="Arial"/>
              </a:rPr>
              <a:t>Phase Response</a:t>
            </a:r>
          </a:p>
        </c:rich>
      </c:tx>
      <c:layout>
        <c:manualLayout>
          <c:xMode val="factor"/>
          <c:yMode val="factor"/>
          <c:x val="-0.0035"/>
          <c:y val="0"/>
        </c:manualLayout>
      </c:layout>
      <c:spPr>
        <a:noFill/>
        <a:ln>
          <a:noFill/>
        </a:ln>
      </c:spPr>
    </c:title>
    <c:plotArea>
      <c:layout>
        <c:manualLayout>
          <c:xMode val="edge"/>
          <c:yMode val="edge"/>
          <c:x val="0.07"/>
          <c:y val="0.16025"/>
          <c:w val="0.91225"/>
          <c:h val="0.724"/>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VariableQ!$T$3:$T$302</c:f>
              <c:numCache/>
            </c:numRef>
          </c:cat>
          <c:val>
            <c:numRef>
              <c:f>VariableQ!$AB$3:$AB$302</c:f>
              <c:numCache/>
            </c:numRef>
          </c:val>
          <c:smooth val="0"/>
        </c:ser>
        <c:marker val="1"/>
        <c:axId val="42696338"/>
        <c:axId val="48722723"/>
      </c:lineChart>
      <c:catAx>
        <c:axId val="4269633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Frequency (Hz)</a:t>
                </a:r>
              </a:p>
            </c:rich>
          </c:tx>
          <c:layout>
            <c:manualLayout>
              <c:xMode val="factor"/>
              <c:yMode val="factor"/>
              <c:x val="-0.038"/>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8722723"/>
        <c:crosses val="autoZero"/>
        <c:auto val="1"/>
        <c:lblOffset val="100"/>
        <c:tickLblSkip val="16"/>
        <c:noMultiLvlLbl val="0"/>
      </c:catAx>
      <c:valAx>
        <c:axId val="48722723"/>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Degrees</a:t>
                </a:r>
              </a:p>
            </c:rich>
          </c:tx>
          <c:layout>
            <c:manualLayout>
              <c:xMode val="factor"/>
              <c:yMode val="factor"/>
              <c:x val="-0.012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6963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142875</xdr:rowOff>
    </xdr:from>
    <xdr:to>
      <xdr:col>8</xdr:col>
      <xdr:colOff>323850</xdr:colOff>
      <xdr:row>23</xdr:row>
      <xdr:rowOff>38100</xdr:rowOff>
    </xdr:to>
    <xdr:graphicFrame>
      <xdr:nvGraphicFramePr>
        <xdr:cNvPr id="1" name="Chart 4"/>
        <xdr:cNvGraphicFramePr/>
      </xdr:nvGraphicFramePr>
      <xdr:xfrm>
        <a:off x="76200" y="304800"/>
        <a:ext cx="5381625" cy="34575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24</xdr:row>
      <xdr:rowOff>57150</xdr:rowOff>
    </xdr:from>
    <xdr:to>
      <xdr:col>8</xdr:col>
      <xdr:colOff>323850</xdr:colOff>
      <xdr:row>44</xdr:row>
      <xdr:rowOff>114300</xdr:rowOff>
    </xdr:to>
    <xdr:graphicFrame>
      <xdr:nvGraphicFramePr>
        <xdr:cNvPr id="2" name="Chart 5"/>
        <xdr:cNvGraphicFramePr/>
      </xdr:nvGraphicFramePr>
      <xdr:xfrm>
        <a:off x="57150" y="3943350"/>
        <a:ext cx="5400675" cy="3295650"/>
      </xdr:xfrm>
      <a:graphic>
        <a:graphicData uri="http://schemas.openxmlformats.org/drawingml/2006/chart">
          <c:chart xmlns:c="http://schemas.openxmlformats.org/drawingml/2006/chart" r:id="rId2"/>
        </a:graphicData>
      </a:graphic>
    </xdr:graphicFrame>
    <xdr:clientData/>
  </xdr:twoCellAnchor>
  <xdr:twoCellAnchor>
    <xdr:from>
      <xdr:col>10</xdr:col>
      <xdr:colOff>466725</xdr:colOff>
      <xdr:row>2</xdr:row>
      <xdr:rowOff>47625</xdr:rowOff>
    </xdr:from>
    <xdr:to>
      <xdr:col>12</xdr:col>
      <xdr:colOff>361950</xdr:colOff>
      <xdr:row>3</xdr:row>
      <xdr:rowOff>133350</xdr:rowOff>
    </xdr:to>
    <xdr:sp>
      <xdr:nvSpPr>
        <xdr:cNvPr id="3" name="Text Box 6"/>
        <xdr:cNvSpPr txBox="1">
          <a:spLocks noChangeArrowheads="1"/>
        </xdr:cNvSpPr>
      </xdr:nvSpPr>
      <xdr:spPr>
        <a:xfrm>
          <a:off x="6819900" y="371475"/>
          <a:ext cx="1114425" cy="24765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FF"/>
              </a:solidFill>
            </a:rPr>
            <a:t>パラメータ入力</a:t>
          </a:r>
        </a:p>
      </xdr:txBody>
    </xdr:sp>
    <xdr:clientData/>
  </xdr:twoCellAnchor>
  <xdr:twoCellAnchor>
    <xdr:from>
      <xdr:col>10</xdr:col>
      <xdr:colOff>381000</xdr:colOff>
      <xdr:row>3</xdr:row>
      <xdr:rowOff>66675</xdr:rowOff>
    </xdr:from>
    <xdr:to>
      <xdr:col>11</xdr:col>
      <xdr:colOff>0</xdr:colOff>
      <xdr:row>5</xdr:row>
      <xdr:rowOff>9525</xdr:rowOff>
    </xdr:to>
    <xdr:sp>
      <xdr:nvSpPr>
        <xdr:cNvPr id="4" name="Line 7"/>
        <xdr:cNvSpPr>
          <a:spLocks/>
        </xdr:cNvSpPr>
      </xdr:nvSpPr>
      <xdr:spPr>
        <a:xfrm flipH="1">
          <a:off x="6734175" y="552450"/>
          <a:ext cx="228600" cy="2667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238125</xdr:colOff>
      <xdr:row>19</xdr:row>
      <xdr:rowOff>0</xdr:rowOff>
    </xdr:from>
    <xdr:to>
      <xdr:col>12</xdr:col>
      <xdr:colOff>133350</xdr:colOff>
      <xdr:row>20</xdr:row>
      <xdr:rowOff>85725</xdr:rowOff>
    </xdr:to>
    <xdr:sp>
      <xdr:nvSpPr>
        <xdr:cNvPr id="5" name="Text Box 8"/>
        <xdr:cNvSpPr txBox="1">
          <a:spLocks noChangeArrowheads="1"/>
        </xdr:cNvSpPr>
      </xdr:nvSpPr>
      <xdr:spPr>
        <a:xfrm>
          <a:off x="6591300" y="3076575"/>
          <a:ext cx="1114425" cy="24765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FF"/>
              </a:solidFill>
            </a:rPr>
            <a:t>係数結果</a:t>
          </a:r>
        </a:p>
      </xdr:txBody>
    </xdr:sp>
    <xdr:clientData/>
  </xdr:twoCellAnchor>
  <xdr:twoCellAnchor>
    <xdr:from>
      <xdr:col>10</xdr:col>
      <xdr:colOff>333375</xdr:colOff>
      <xdr:row>17</xdr:row>
      <xdr:rowOff>0</xdr:rowOff>
    </xdr:from>
    <xdr:to>
      <xdr:col>10</xdr:col>
      <xdr:colOff>533400</xdr:colOff>
      <xdr:row>18</xdr:row>
      <xdr:rowOff>123825</xdr:rowOff>
    </xdr:to>
    <xdr:sp>
      <xdr:nvSpPr>
        <xdr:cNvPr id="6" name="Line 9"/>
        <xdr:cNvSpPr>
          <a:spLocks/>
        </xdr:cNvSpPr>
      </xdr:nvSpPr>
      <xdr:spPr>
        <a:xfrm>
          <a:off x="6686550" y="2752725"/>
          <a:ext cx="200025" cy="2857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02"/>
  <sheetViews>
    <sheetView showGridLines="0" tabSelected="1" zoomScale="85" zoomScaleNormal="85" zoomScalePageLayoutView="0" workbookViewId="0" topLeftCell="A46">
      <selection activeCell="G72" sqref="G72"/>
    </sheetView>
  </sheetViews>
  <sheetFormatPr defaultColWidth="9.140625" defaultRowHeight="12.75"/>
  <cols>
    <col min="6" max="6" width="13.00390625" style="0" bestFit="1" customWidth="1"/>
    <col min="16" max="16" width="13.00390625" style="0" bestFit="1" customWidth="1"/>
    <col min="17" max="17" width="11.00390625" style="0" bestFit="1" customWidth="1"/>
    <col min="18" max="18" width="12.57421875" style="0" bestFit="1" customWidth="1"/>
    <col min="19" max="19" width="12.421875" style="0" bestFit="1" customWidth="1"/>
  </cols>
  <sheetData>
    <row r="1" spans="1:20" ht="12.75">
      <c r="A1" s="2" t="s">
        <v>42</v>
      </c>
      <c r="T1" t="s">
        <v>10</v>
      </c>
    </row>
    <row r="2" spans="1:28" ht="12.75">
      <c r="A2" s="2"/>
      <c r="T2" t="s">
        <v>11</v>
      </c>
      <c r="Z2" t="s">
        <v>24</v>
      </c>
      <c r="AB2" t="s">
        <v>25</v>
      </c>
    </row>
    <row r="3" spans="15:28" ht="12.75">
      <c r="O3" t="s">
        <v>8</v>
      </c>
      <c r="Q3">
        <f>10^(LOG10(K8/20)/299)</f>
        <v>1.0260817624527145</v>
      </c>
      <c r="T3">
        <v>10</v>
      </c>
      <c r="U3" t="str">
        <f aca="true" t="shared" si="0" ref="U3:U66">IMDIV(IMSUM(COMPLEX($O$32,0),IMPRODUCT(COMPLEX($O$33,0),IMEXP(COMPLEX(0,-2*PI()*T3/$K$8))),IMPRODUCT(COMPLEX($O$34,0),IMEXP(COMPLEX(0,-4*PI()*T3/$K$8)))),IMSUM(COMPLEX($O$35,0),IMPRODUCT(COMPLEX($O$36,0),IMEXP(COMPLEX(0,-2*PI()*T3/$K$8))),IMPRODUCT(COMPLEX($O$37,0),IMEXP(COMPLEX(0,-4*PI()*T3/$K$8)))))</f>
        <v>-2.44581468954447E-06+5.40943511099336E-09i</v>
      </c>
      <c r="Z3">
        <f aca="true" t="shared" si="1" ref="Z3:Z66">20*LOG10(IMABS(U3))</f>
        <v>-112.23150777505222</v>
      </c>
      <c r="AB3">
        <f aca="true" t="shared" si="2" ref="AB3:AB66">180*ATAN2(IMREAL(U3),IMAGINARY(U3))/PI()</f>
        <v>179.87327850414604</v>
      </c>
    </row>
    <row r="4" spans="15:28" ht="12.75">
      <c r="O4" t="s">
        <v>12</v>
      </c>
      <c r="T4">
        <f>T3*$Q$3</f>
        <v>10.260817624527146</v>
      </c>
      <c r="U4" t="str">
        <f t="shared" si="0"/>
        <v>-2.57506049732244E-06+5.84383348968593E-09i</v>
      </c>
      <c r="Z4">
        <f t="shared" si="1"/>
        <v>-111.78422890083607</v>
      </c>
      <c r="AB4">
        <f t="shared" si="2"/>
        <v>179.86997337705978</v>
      </c>
    </row>
    <row r="5" spans="10:28" ht="12.75">
      <c r="J5" t="s">
        <v>14</v>
      </c>
      <c r="T5">
        <f aca="true" t="shared" si="3" ref="T5:T68">T4*$Q$3</f>
        <v>10.528437832380689</v>
      </c>
      <c r="U5" t="str">
        <f t="shared" si="0"/>
        <v>-2.71113612411489E-06+6.31311572781845E-09i</v>
      </c>
      <c r="Z5">
        <f t="shared" si="1"/>
        <v>-111.33694997666916</v>
      </c>
      <c r="AB5">
        <f t="shared" si="2"/>
        <v>179.86658204662282</v>
      </c>
    </row>
    <row r="6" spans="10:28" ht="12.75">
      <c r="J6" s="6" t="s">
        <v>18</v>
      </c>
      <c r="K6" s="4" t="s">
        <v>36</v>
      </c>
      <c r="O6" t="s">
        <v>13</v>
      </c>
      <c r="T6">
        <f t="shared" si="3"/>
        <v>10.803038046923016</v>
      </c>
      <c r="U6" t="str">
        <f t="shared" si="0"/>
        <v>-2.85440245821436E-06+6.82008313031677E-09i</v>
      </c>
      <c r="Z6">
        <f t="shared" si="1"/>
        <v>-110.88967107261266</v>
      </c>
      <c r="AB6">
        <f t="shared" si="2"/>
        <v>179.86310226346237</v>
      </c>
    </row>
    <row r="7" spans="10:28" ht="12.75">
      <c r="J7" s="6" t="s">
        <v>0</v>
      </c>
      <c r="K7" s="3">
        <v>6000</v>
      </c>
      <c r="L7" t="s">
        <v>34</v>
      </c>
      <c r="O7" t="s">
        <v>15</v>
      </c>
      <c r="P7">
        <f>2*PI()*K7</f>
        <v>37699.11184307752</v>
      </c>
      <c r="T7">
        <f t="shared" si="3"/>
        <v>11.0848003190305</v>
      </c>
      <c r="U7" t="str">
        <f t="shared" si="0"/>
        <v>-3.00523950102767E-06+7.36776200706989E-09i</v>
      </c>
      <c r="Z7">
        <f t="shared" si="1"/>
        <v>-110.44239212476482</v>
      </c>
      <c r="AB7">
        <f t="shared" si="2"/>
        <v>179.85953172066482</v>
      </c>
    </row>
    <row r="8" spans="10:28" ht="12.75">
      <c r="J8" s="6" t="s">
        <v>1</v>
      </c>
      <c r="K8" s="3">
        <v>44100</v>
      </c>
      <c r="L8" t="s">
        <v>33</v>
      </c>
      <c r="O8" t="s">
        <v>16</v>
      </c>
      <c r="P8">
        <f>IF(K6="L",0,1)</f>
        <v>1</v>
      </c>
      <c r="Q8">
        <v>0</v>
      </c>
      <c r="R8">
        <f>IF(K6="L",P7^2,0)</f>
        <v>0</v>
      </c>
      <c r="T8">
        <f t="shared" si="3"/>
        <v>11.373911447787227</v>
      </c>
      <c r="U8" t="str">
        <f t="shared" si="0"/>
        <v>-3.16404728648779E-06+7.95942158720592E-09i</v>
      </c>
      <c r="Z8">
        <f t="shared" si="1"/>
        <v>-109.99511320970296</v>
      </c>
      <c r="AB8">
        <f t="shared" si="2"/>
        <v>179.8558680509306</v>
      </c>
    </row>
    <row r="9" spans="10:28" ht="12.75">
      <c r="J9" s="6" t="s">
        <v>37</v>
      </c>
      <c r="K9" s="10">
        <f>1/SQRT(2)</f>
        <v>0.7071067811865475</v>
      </c>
      <c r="O9" t="s">
        <v>20</v>
      </c>
      <c r="P9">
        <f>P8*P12^2+R8+Q8*P12</f>
        <v>6849583060.729554</v>
      </c>
      <c r="Q9">
        <f>-2*P8*P12^2+2*R8</f>
        <v>-13699166121.459108</v>
      </c>
      <c r="R9">
        <f>-Q8*P12+P8*P12^2+R8</f>
        <v>6849583060.729554</v>
      </c>
      <c r="T9">
        <f t="shared" si="3"/>
        <v>11.670563104326625</v>
      </c>
      <c r="U9" t="str">
        <f t="shared" si="0"/>
        <v>-3.33124704939627E-06+8.59859374399015E-09i</v>
      </c>
      <c r="Z9">
        <f t="shared" si="1"/>
        <v>-109.54783423094736</v>
      </c>
      <c r="AB9">
        <f t="shared" si="2"/>
        <v>179.85210882596076</v>
      </c>
    </row>
    <row r="10" spans="15:28" ht="12.75">
      <c r="O10" t="s">
        <v>17</v>
      </c>
      <c r="P10">
        <v>1</v>
      </c>
      <c r="Q10">
        <f>P7/K9</f>
        <v>53314.59525790039</v>
      </c>
      <c r="R10">
        <f>P7^2</f>
        <v>1421223033.7568674</v>
      </c>
      <c r="T10">
        <f t="shared" si="3"/>
        <v>11.974951958903088</v>
      </c>
      <c r="U10" t="str">
        <f t="shared" si="0"/>
        <v>-0.0000035072822005587+9.28909383055023E-09i</v>
      </c>
      <c r="Z10">
        <f t="shared" si="1"/>
        <v>-109.1005553120186</v>
      </c>
      <c r="AB10">
        <f t="shared" si="2"/>
        <v>179.84825155288198</v>
      </c>
    </row>
    <row r="11" spans="15:28" ht="12.75">
      <c r="O11" t="s">
        <v>21</v>
      </c>
      <c r="P11">
        <f>P10*P12^2+R10+Q10*P12</f>
        <v>12683239712.69298</v>
      </c>
      <c r="Q11">
        <f>-2*P10*P12^2+2*R10</f>
        <v>-10856720053.945374</v>
      </c>
      <c r="R11">
        <f>-Q10*P12+P10*P12^2+R10</f>
        <v>3858372476.2798634</v>
      </c>
      <c r="T11">
        <f t="shared" si="3"/>
        <v>12.287279811277866</v>
      </c>
      <c r="U11" t="str">
        <f t="shared" si="0"/>
        <v>-3.69261968856875E-06+1.00350438290279E-08i</v>
      </c>
      <c r="Z11">
        <f t="shared" si="1"/>
        <v>-108.65327630682961</v>
      </c>
      <c r="AB11">
        <f t="shared" si="2"/>
        <v>179.8442936744927</v>
      </c>
    </row>
    <row r="12" spans="10:28" ht="12.75">
      <c r="J12" s="2" t="s">
        <v>31</v>
      </c>
      <c r="K12" t="s">
        <v>27</v>
      </c>
      <c r="N12" s="5"/>
      <c r="O12" t="s">
        <v>19</v>
      </c>
      <c r="P12">
        <f>2*PI()*K7/TAN(PI()*K7/K8)</f>
        <v>82762.20792565623</v>
      </c>
      <c r="T12">
        <f t="shared" si="3"/>
        <v>12.60775372450565</v>
      </c>
      <c r="U12" t="str">
        <f t="shared" si="0"/>
        <v>-3.88775101927188E-06+1.08408964320895E-08i</v>
      </c>
      <c r="Z12">
        <f t="shared" si="1"/>
        <v>-108.20599735308646</v>
      </c>
      <c r="AB12">
        <f t="shared" si="2"/>
        <v>179.84023256666353</v>
      </c>
    </row>
    <row r="13" spans="10:28" ht="12.75">
      <c r="J13" t="s">
        <v>35</v>
      </c>
      <c r="K13" s="9" t="str">
        <f>Q32</f>
        <v>0045205B</v>
      </c>
      <c r="N13" s="5"/>
      <c r="T13">
        <f t="shared" si="3"/>
        <v>12.936586162210535</v>
      </c>
      <c r="U13" t="str">
        <f t="shared" si="0"/>
        <v>-4.09319376516508E-06+1.1711462164751E-08i</v>
      </c>
      <c r="Z13">
        <f t="shared" si="1"/>
        <v>-107.75871836809068</v>
      </c>
      <c r="AB13">
        <f t="shared" si="2"/>
        <v>179.8360655367466</v>
      </c>
    </row>
    <row r="14" spans="10:28" ht="12.75">
      <c r="J14" t="s">
        <v>38</v>
      </c>
      <c r="K14" s="9" t="str">
        <f>Q33</f>
        <v>FF75BF4A</v>
      </c>
      <c r="T14">
        <f t="shared" si="3"/>
        <v>13.273995129442385</v>
      </c>
      <c r="U14" t="str">
        <f t="shared" si="0"/>
        <v>-4.30949280505029E-06+1.26519377026924E-08i</v>
      </c>
      <c r="Z14">
        <f t="shared" si="1"/>
        <v>-107.31143936853346</v>
      </c>
      <c r="AB14">
        <f t="shared" si="2"/>
        <v>179.8317898223384</v>
      </c>
    </row>
    <row r="15" spans="10:28" ht="12.75">
      <c r="J15" t="s">
        <v>39</v>
      </c>
      <c r="K15" s="1" t="str">
        <f>Q34</f>
        <v>0045205B</v>
      </c>
      <c r="T15">
        <f t="shared" si="3"/>
        <v>13.62020431720699</v>
      </c>
      <c r="U15" t="str">
        <f t="shared" si="0"/>
        <v>-4.53722182153173E-06+1.36679371264843E-08i</v>
      </c>
      <c r="Z15">
        <f t="shared" si="1"/>
        <v>-106.86416034719736</v>
      </c>
      <c r="AB15">
        <f t="shared" si="2"/>
        <v>179.82740258819086</v>
      </c>
    </row>
    <row r="16" spans="10:28" ht="12.75">
      <c r="J16" s="6" t="s">
        <v>40</v>
      </c>
      <c r="K16" s="1" t="str">
        <f>Q36</f>
        <v>006D9110</v>
      </c>
      <c r="L16" s="6"/>
      <c r="T16">
        <f t="shared" si="3"/>
        <v>13.97544325076582</v>
      </c>
      <c r="U16" t="str">
        <f t="shared" si="0"/>
        <v>-4.77698481039558E-06+1.47655252144689E-08i</v>
      </c>
      <c r="Z16">
        <f t="shared" si="1"/>
        <v>-106.41688130046374</v>
      </c>
      <c r="AB16">
        <f t="shared" si="2"/>
        <v>179.82290092675356</v>
      </c>
    </row>
    <row r="17" spans="10:28" ht="12.75">
      <c r="J17" s="6" t="s">
        <v>41</v>
      </c>
      <c r="K17" s="1" t="str">
        <f>Q37</f>
        <v>FFD90FA3</v>
      </c>
      <c r="L17" s="6"/>
      <c r="T17">
        <f t="shared" si="3"/>
        <v>14.339947441803687</v>
      </c>
      <c r="U17" t="str">
        <f t="shared" si="0"/>
        <v>-5.02941764620731E-06+1.59512538802206E-08i</v>
      </c>
      <c r="Z17">
        <f t="shared" si="1"/>
        <v>-105.969602290137</v>
      </c>
      <c r="AB17">
        <f t="shared" si="2"/>
        <v>179.81828185186595</v>
      </c>
    </row>
    <row r="18" spans="10:28" ht="12.75">
      <c r="J18" s="6"/>
      <c r="K18" s="8"/>
      <c r="L18" s="6"/>
      <c r="P18" t="s">
        <v>32</v>
      </c>
      <c r="T18">
        <f t="shared" si="3"/>
        <v>14.713958544565223</v>
      </c>
      <c r="U18" t="str">
        <f t="shared" si="0"/>
        <v>-5.29518990971484E-06+1.72322012196201E-08i</v>
      </c>
      <c r="Z18">
        <f t="shared" si="1"/>
        <v>-105.52232319591532</v>
      </c>
      <c r="AB18">
        <f t="shared" si="2"/>
        <v>179.81354230292075</v>
      </c>
    </row>
    <row r="19" spans="10:28" ht="12.75">
      <c r="J19" s="6"/>
      <c r="K19" s="8"/>
      <c r="L19" s="6"/>
      <c r="N19" t="s">
        <v>30</v>
      </c>
      <c r="P19">
        <v>5</v>
      </c>
      <c r="T19">
        <f t="shared" si="3"/>
        <v>15.097724516063662</v>
      </c>
      <c r="U19" t="str">
        <f t="shared" si="0"/>
        <v>-5.57500641528136E-06+1.86160136108315E-08i</v>
      </c>
      <c r="Z19">
        <f t="shared" si="1"/>
        <v>-105.07504414611722</v>
      </c>
      <c r="AB19">
        <f t="shared" si="2"/>
        <v>179.80867913550316</v>
      </c>
    </row>
    <row r="20" spans="10:28" ht="12.75">
      <c r="J20" s="6"/>
      <c r="K20" s="8"/>
      <c r="L20" s="6"/>
      <c r="N20" t="s">
        <v>28</v>
      </c>
      <c r="P20">
        <v>23</v>
      </c>
      <c r="T20">
        <f t="shared" si="3"/>
        <v>15.491499780468159</v>
      </c>
      <c r="U20" t="str">
        <f t="shared" si="0"/>
        <v>-5.86960935828921E-06+2.01109515532701E-08i</v>
      </c>
      <c r="Z20">
        <f t="shared" si="1"/>
        <v>-104.627765046814</v>
      </c>
      <c r="AB20">
        <f t="shared" si="2"/>
        <v>179.80368912704682</v>
      </c>
    </row>
    <row r="21" spans="10:28" ht="12.75">
      <c r="J21" s="6"/>
      <c r="K21" s="8"/>
      <c r="L21" s="6"/>
      <c r="N21" t="s">
        <v>29</v>
      </c>
      <c r="P21">
        <v>8</v>
      </c>
      <c r="T21">
        <f t="shared" si="3"/>
        <v>15.895545397778609</v>
      </c>
      <c r="U21" t="str">
        <f t="shared" si="0"/>
        <v>-6.17978007018076E-06+2.17259389057359E-08i</v>
      </c>
      <c r="Z21">
        <f t="shared" si="1"/>
        <v>-104.18048593396192</v>
      </c>
      <c r="AB21">
        <f t="shared" si="2"/>
        <v>179.79856896804554</v>
      </c>
    </row>
    <row r="22" spans="10:28" ht="12.75">
      <c r="J22" s="6"/>
      <c r="K22" s="8"/>
      <c r="L22" s="6"/>
      <c r="T22">
        <f t="shared" si="3"/>
        <v>16.31012923689981</v>
      </c>
      <c r="U22" t="str">
        <f t="shared" si="0"/>
        <v>-0.0000065063411972931+2.34706160432805E-08i</v>
      </c>
      <c r="Z22">
        <f t="shared" si="1"/>
        <v>-103.73320680063428</v>
      </c>
      <c r="AB22">
        <f t="shared" si="2"/>
        <v>179.79331526460166</v>
      </c>
    </row>
    <row r="23" spans="15:28" ht="12.75">
      <c r="O23" t="s">
        <v>22</v>
      </c>
      <c r="P23" t="s">
        <v>23</v>
      </c>
      <c r="T23">
        <f t="shared" si="3"/>
        <v>16.735526153229706</v>
      </c>
      <c r="U23" t="str">
        <f t="shared" si="0"/>
        <v>-6.85015886060382E-06+2.53553976055246E-08i</v>
      </c>
      <c r="Z23">
        <f t="shared" si="1"/>
        <v>-103.28592763462373</v>
      </c>
      <c r="AB23">
        <f t="shared" si="2"/>
        <v>179.7879245334683</v>
      </c>
    </row>
    <row r="24" spans="15:28" ht="12.75">
      <c r="O24" t="s">
        <v>2</v>
      </c>
      <c r="P24">
        <f>P9/P11</f>
        <v>0.5400499569423663</v>
      </c>
      <c r="T24">
        <f t="shared" si="3"/>
        <v>17.172018170879436</v>
      </c>
      <c r="U24" t="str">
        <f t="shared" si="0"/>
        <v>-7.21214491627196E-06+2.73915345758761E-08i</v>
      </c>
      <c r="Z24">
        <f t="shared" si="1"/>
        <v>-102.83864846367567</v>
      </c>
      <c r="AB24">
        <f t="shared" si="2"/>
        <v>179.78239319955625</v>
      </c>
    </row>
    <row r="25" spans="10:28" ht="12.75">
      <c r="J25" s="6"/>
      <c r="K25" s="8"/>
      <c r="L25" s="6"/>
      <c r="O25" t="s">
        <v>3</v>
      </c>
      <c r="P25">
        <f>Q9/P11</f>
        <v>-1.0800999138847327</v>
      </c>
      <c r="T25">
        <f t="shared" si="3"/>
        <v>17.619894669646012</v>
      </c>
      <c r="U25" t="str">
        <f t="shared" si="0"/>
        <v>-7.59325945097565E-06+2.95911813464133E-08i</v>
      </c>
      <c r="Z25">
        <f t="shared" si="1"/>
        <v>-102.39136925754647</v>
      </c>
      <c r="AB25">
        <f t="shared" si="2"/>
        <v>179.77671759668894</v>
      </c>
    </row>
    <row r="26" spans="10:28" ht="12.75">
      <c r="J26" s="6"/>
      <c r="K26" s="8"/>
      <c r="L26" s="6"/>
      <c r="O26" t="s">
        <v>4</v>
      </c>
      <c r="P26">
        <f>R9/P11</f>
        <v>0.5400499569423663</v>
      </c>
      <c r="T26">
        <f t="shared" si="3"/>
        <v>18.07945257686157</v>
      </c>
      <c r="U26" t="str">
        <f t="shared" si="0"/>
        <v>-7.99451323611011E-06+3.19674684498289E-08i</v>
      </c>
      <c r="Z26">
        <f t="shared" si="1"/>
        <v>-101.94409004157963</v>
      </c>
      <c r="AB26">
        <f t="shared" si="2"/>
        <v>179.77089396091807</v>
      </c>
    </row>
    <row r="27" spans="10:28" ht="12.75">
      <c r="J27" s="6"/>
      <c r="K27" s="8"/>
      <c r="L27" s="6"/>
      <c r="O27" t="s">
        <v>7</v>
      </c>
      <c r="P27">
        <f>P11/P11</f>
        <v>1</v>
      </c>
      <c r="T27">
        <f t="shared" si="3"/>
        <v>18.55099656424639</v>
      </c>
      <c r="U27" t="str">
        <f t="shared" si="0"/>
        <v>-0.0000084169705054535+3.45345808456695E-08i</v>
      </c>
      <c r="Z27">
        <f t="shared" si="1"/>
        <v>-101.49681078320751</v>
      </c>
      <c r="AB27">
        <f t="shared" si="2"/>
        <v>179.76491843172863</v>
      </c>
    </row>
    <row r="28" spans="10:28" ht="12.75">
      <c r="J28" s="6"/>
      <c r="K28" s="8"/>
      <c r="L28" s="6"/>
      <c r="O28" t="s">
        <v>5</v>
      </c>
      <c r="P28">
        <f>Q11/P11</f>
        <v>-0.8559895026725952</v>
      </c>
      <c r="T28">
        <f t="shared" si="3"/>
        <v>19.034839249896187</v>
      </c>
      <c r="U28" t="str">
        <f t="shared" si="0"/>
        <v>-8.86175167707455E-06+3.73078425573236E-08i</v>
      </c>
      <c r="Z28">
        <f t="shared" si="1"/>
        <v>-101.04953150405741</v>
      </c>
      <c r="AB28">
        <f t="shared" si="2"/>
        <v>179.75878704679556</v>
      </c>
    </row>
    <row r="29" spans="10:28" ht="12.75">
      <c r="J29" s="6"/>
      <c r="K29" s="8"/>
      <c r="L29" s="6"/>
      <c r="O29" t="s">
        <v>6</v>
      </c>
      <c r="P29">
        <f>R11/P11</f>
        <v>0.30421032509687</v>
      </c>
      <c r="T29">
        <f t="shared" si="3"/>
        <v>19.531301405537587</v>
      </c>
      <c r="U29" t="str">
        <f t="shared" si="0"/>
        <v>-9.33003639226217E-06+4.03038081323951E-08i</v>
      </c>
      <c r="Z29">
        <f t="shared" si="1"/>
        <v>-100.60225220408887</v>
      </c>
      <c r="AB29">
        <f t="shared" si="2"/>
        <v>179.75249574134048</v>
      </c>
    </row>
    <row r="30" spans="20:28" ht="12.75">
      <c r="T30">
        <f t="shared" si="3"/>
        <v>20.040712169189188</v>
      </c>
      <c r="U30" t="str">
        <f t="shared" si="0"/>
        <v>-9.82306663517111E-06+4.35403617173282E-08i</v>
      </c>
      <c r="Z30">
        <f t="shared" si="1"/>
        <v>-100.15497287403076</v>
      </c>
      <c r="AB30">
        <f t="shared" si="2"/>
        <v>179.74604034358038</v>
      </c>
    </row>
    <row r="31" spans="11:28" ht="12.75">
      <c r="K31" s="6"/>
      <c r="L31" s="6"/>
      <c r="M31" s="6"/>
      <c r="N31" s="6"/>
      <c r="O31" t="s">
        <v>26</v>
      </c>
      <c r="Q31" t="s">
        <v>9</v>
      </c>
      <c r="T31">
        <f t="shared" si="3"/>
        <v>20.563409263369206</v>
      </c>
      <c r="U31" t="str">
        <f t="shared" si="0"/>
        <v>-0.0000103421500087286+4.70368234910951E-08i</v>
      </c>
      <c r="Z31">
        <f t="shared" si="1"/>
        <v>-99.70769351239555</v>
      </c>
      <c r="AB31">
        <f t="shared" si="2"/>
        <v>179.73941657357068</v>
      </c>
    </row>
    <row r="32" spans="15:28" ht="12.75">
      <c r="O32">
        <f aca="true" t="shared" si="4" ref="O32:O37">IF(P24&gt;0,MIN(P24,2^($P$19-1)-2^(-$P$20)),MAX(P24,-(2^($P$19-1))))</f>
        <v>0.5400499569423663</v>
      </c>
      <c r="Q32" s="7" t="str">
        <f>RIGHT(DEC2HEX(O32*2^$P$20,$P$21),$P$21)</f>
        <v>0045205B</v>
      </c>
      <c r="T32">
        <f t="shared" si="3"/>
        <v>21.09973921899435</v>
      </c>
      <c r="U32" t="str">
        <f t="shared" si="0"/>
        <v>-0.0000108886632146027+5.08140651459084E-08i</v>
      </c>
      <c r="Z32">
        <f t="shared" si="1"/>
        <v>-99.26041411372418</v>
      </c>
      <c r="AB32">
        <f t="shared" si="2"/>
        <v>179.7326200397082</v>
      </c>
    </row>
    <row r="33" spans="15:28" ht="12.75">
      <c r="O33">
        <f t="shared" si="4"/>
        <v>-1.0800999138847327</v>
      </c>
      <c r="Q33" s="7" t="str">
        <f>RIGHT(DEC2HEX(O33*2^$P$20,$P$21),$P$21)</f>
        <v>FF75BF4A</v>
      </c>
      <c r="T33">
        <f t="shared" si="3"/>
        <v>21.650057605118388</v>
      </c>
      <c r="U33" t="str">
        <f t="shared" si="0"/>
        <v>-0.0000114640557075044+5.48946344920831E-08i</v>
      </c>
      <c r="Z33">
        <f t="shared" si="1"/>
        <v>-98.81313466679683</v>
      </c>
      <c r="AB33">
        <f t="shared" si="2"/>
        <v>179.7256462358529</v>
      </c>
    </row>
    <row r="34" spans="15:28" ht="12.75">
      <c r="O34">
        <f t="shared" si="4"/>
        <v>0.5400499569423663</v>
      </c>
      <c r="Q34" s="7" t="str">
        <f>RIGHT(DEC2HEX(O34*2^$P$20,$P$21),$P$21)</f>
        <v>0045205B</v>
      </c>
      <c r="T34">
        <f t="shared" si="3"/>
        <v>22.214729264662672</v>
      </c>
      <c r="U34" t="str">
        <f t="shared" si="0"/>
        <v>-0.0000120698534834452+5.93028899433139E-08i</v>
      </c>
      <c r="Z34">
        <f t="shared" si="1"/>
        <v>-98.36585519591557</v>
      </c>
      <c r="AB34">
        <f t="shared" si="2"/>
        <v>179.71849053759664</v>
      </c>
    </row>
    <row r="35" spans="15:28" ht="12.75">
      <c r="O35">
        <f t="shared" si="4"/>
        <v>1</v>
      </c>
      <c r="Q35" s="7" t="str">
        <f>RIGHT(DEC2HEX(O35*2^$P$20,$P$21),$P$21)</f>
        <v>00800000</v>
      </c>
      <c r="T35">
        <f t="shared" si="3"/>
        <v>22.79412855629497</v>
      </c>
      <c r="U35" t="str">
        <f t="shared" si="0"/>
        <v>-0.0000127076632169432+6.40651461062527E-08i</v>
      </c>
      <c r="Z35">
        <f t="shared" si="1"/>
        <v>-97.91857569025018</v>
      </c>
      <c r="AB35">
        <f t="shared" si="2"/>
        <v>179.71114820046984</v>
      </c>
    </row>
    <row r="36" spans="15:28" ht="12.75">
      <c r="O36">
        <f t="shared" si="4"/>
        <v>-0.8559895026725952</v>
      </c>
      <c r="Q36" s="7" t="str">
        <f>RIGHT(DEC2HEX(-O36*2^$P$20,$P$21),$P$21)</f>
        <v>006D9110</v>
      </c>
      <c r="T36">
        <f t="shared" si="3"/>
        <v>23.388639602616895</v>
      </c>
      <c r="U36" t="str">
        <f t="shared" si="0"/>
        <v>-0.0000133791764702505+6.92098307182961E-08i</v>
      </c>
      <c r="Z36">
        <f t="shared" si="1"/>
        <v>-97.47129614515912</v>
      </c>
      <c r="AB36">
        <f t="shared" si="2"/>
        <v>179.7036143562745</v>
      </c>
    </row>
    <row r="37" spans="15:28" ht="12.75">
      <c r="O37">
        <f t="shared" si="4"/>
        <v>0.30421032509687</v>
      </c>
      <c r="Q37" s="7" t="str">
        <f>RIGHT(DEC2HEX(-O37*2^$P$20,$P$21),$P$21)</f>
        <v>FFD90FA3</v>
      </c>
      <c r="T37">
        <f t="shared" si="3"/>
        <v>23.9986565448245</v>
      </c>
      <c r="U37" t="str">
        <f t="shared" si="0"/>
        <v>-0.000014086174186125+7.47676543945051E-08i</v>
      </c>
      <c r="Z37">
        <f t="shared" si="1"/>
        <v>-97.02401655625815</v>
      </c>
      <c r="AB37">
        <f t="shared" si="2"/>
        <v>179.69588400978353</v>
      </c>
    </row>
    <row r="38" spans="17:28" ht="12.75">
      <c r="Q38" s="7"/>
      <c r="T38">
        <f t="shared" si="3"/>
        <v>24.624583804010893</v>
      </c>
      <c r="U38" t="str">
        <f t="shared" si="0"/>
        <v>-0.0000148305314153455+8.07717940154085E-08i</v>
      </c>
      <c r="Z38">
        <f t="shared" si="1"/>
        <v>-96.57673691634301</v>
      </c>
      <c r="AB38">
        <f t="shared" si="2"/>
        <v>179.68795203529942</v>
      </c>
    </row>
    <row r="39" spans="20:28" ht="12.75">
      <c r="T39">
        <f t="shared" si="3"/>
        <v>25.266836349284066</v>
      </c>
      <c r="U39" t="str">
        <f t="shared" si="0"/>
        <v>-0.0000156142222561725+8.72580905639983E-08i</v>
      </c>
      <c r="Z39">
        <f t="shared" si="1"/>
        <v>-96.12945723409275</v>
      </c>
      <c r="AB39">
        <f t="shared" si="2"/>
        <v>179.67981317341412</v>
      </c>
    </row>
    <row r="40" spans="20:28" ht="12.75">
      <c r="T40">
        <f t="shared" si="3"/>
        <v>25.925839972877707</v>
      </c>
      <c r="U40" t="str">
        <f t="shared" si="0"/>
        <v>-0.0000164393251442089+9.42652633724092E-08i</v>
      </c>
      <c r="Z40">
        <f t="shared" si="1"/>
        <v>-95.6821775008681</v>
      </c>
      <c r="AB40">
        <f t="shared" si="2"/>
        <v>179.67146202753162</v>
      </c>
    </row>
    <row r="41" spans="20:28" ht="12.75">
      <c r="T41">
        <f t="shared" si="3"/>
        <v>26.602031572437394</v>
      </c>
      <c r="U41" t="str">
        <f t="shared" si="0"/>
        <v>-0.0000173080283165392+1.01835141001424E-07i</v>
      </c>
      <c r="Z41">
        <f t="shared" si="1"/>
        <v>-95.23489771820748</v>
      </c>
      <c r="AB41">
        <f t="shared" si="2"/>
        <v>179.66289306028085</v>
      </c>
    </row>
    <row r="42" spans="20:28" ht="12.75">
      <c r="T42">
        <f t="shared" si="3"/>
        <v>27.295859440669318</v>
      </c>
      <c r="U42" t="str">
        <f t="shared" si="0"/>
        <v>-0.0000182226356416043+1.10012911113223E-07i</v>
      </c>
      <c r="Z42">
        <f t="shared" si="1"/>
        <v>-94.7876178820813</v>
      </c>
      <c r="AB42">
        <f t="shared" si="2"/>
        <v>179.65410058976482</v>
      </c>
    </row>
    <row r="43" spans="20:28" ht="12.75">
      <c r="T43">
        <f t="shared" si="3"/>
        <v>28.00778356254354</v>
      </c>
      <c r="U43" t="str">
        <f t="shared" si="0"/>
        <v>-0.0000191855727541155+1.18847390256528E-07i</v>
      </c>
      <c r="Z43">
        <f t="shared" si="1"/>
        <v>-94.3403379721522</v>
      </c>
      <c r="AB43">
        <f t="shared" si="2"/>
        <v>179.64507878620097</v>
      </c>
    </row>
    <row r="44" spans="20:28" ht="12.75">
      <c r="T44">
        <f t="shared" si="3"/>
        <v>28.738275920248846</v>
      </c>
      <c r="U44" t="str">
        <f t="shared" si="0"/>
        <v>-0.0000201993933503393+1.28391314882675E-07i</v>
      </c>
      <c r="Z44">
        <f t="shared" si="1"/>
        <v>-93.89305801423473</v>
      </c>
      <c r="AB44">
        <f t="shared" si="2"/>
        <v>179.63582166671432</v>
      </c>
    </row>
    <row r="45" spans="20:28" ht="12.75">
      <c r="T45">
        <f t="shared" si="3"/>
        <v>29.487820806101343</v>
      </c>
      <c r="U45" t="str">
        <f t="shared" si="0"/>
        <v>-0.0000212667861359107+1.38701656626166E-07i</v>
      </c>
      <c r="Z45">
        <f t="shared" si="1"/>
        <v>-93.44577799677805</v>
      </c>
      <c r="AB45">
        <f t="shared" si="2"/>
        <v>179.62632309323365</v>
      </c>
    </row>
    <row r="46" spans="20:28" ht="12.75">
      <c r="T46">
        <f t="shared" si="3"/>
        <v>30.256915143614293</v>
      </c>
      <c r="U46" t="str">
        <f t="shared" si="0"/>
        <v>-0.0000223905819015378+1.49839962334184E-07i</v>
      </c>
      <c r="Z46">
        <f t="shared" si="1"/>
        <v>-92.99849789989737</v>
      </c>
      <c r="AB46">
        <f t="shared" si="2"/>
        <v>179.61657676763272</v>
      </c>
    </row>
    <row r="47" spans="20:28" ht="12.75">
      <c r="T47">
        <f t="shared" si="3"/>
        <v>31.046068816941983</v>
      </c>
      <c r="U47" t="str">
        <f t="shared" si="0"/>
        <v>-0.0000235737609069029+1.61872721116312E-07i</v>
      </c>
      <c r="Z47">
        <f t="shared" si="1"/>
        <v>-92.55121774214945</v>
      </c>
      <c r="AB47">
        <f t="shared" si="2"/>
        <v>179.60657622641565</v>
      </c>
    </row>
    <row r="48" spans="20:28" ht="12.75">
      <c r="T48">
        <f t="shared" si="3"/>
        <v>31.855805008916093</v>
      </c>
      <c r="U48" t="str">
        <f t="shared" si="0"/>
        <v>-0.0000248194609881268+1.74871761698901E-07i</v>
      </c>
      <c r="Z48">
        <f t="shared" si="1"/>
        <v>-92.10393749903537</v>
      </c>
      <c r="AB48">
        <f t="shared" si="2"/>
        <v>179.59631483880938</v>
      </c>
    </row>
    <row r="49" spans="20:28" ht="12.75">
      <c r="T49">
        <f t="shared" si="3"/>
        <v>32.68666054789863</v>
      </c>
      <c r="U49" t="str">
        <f t="shared" si="0"/>
        <v>-0.0000261309856716925+1.88914680928051E-07i</v>
      </c>
      <c r="Z49">
        <f t="shared" si="1"/>
        <v>-91.6566571811691</v>
      </c>
      <c r="AB49">
        <f t="shared" si="2"/>
        <v>179.58578579962796</v>
      </c>
    </row>
    <row r="50" spans="20:28" ht="12.75">
      <c r="T50">
        <f t="shared" si="3"/>
        <v>33.539186263681444</v>
      </c>
      <c r="U50" t="str">
        <f t="shared" si="0"/>
        <v>-0.0000275118130750476+2.0408530701312E-07i</v>
      </c>
      <c r="Z50">
        <f t="shared" si="1"/>
        <v>-91.20937678079356</v>
      </c>
      <c r="AB50">
        <f t="shared" si="2"/>
        <v>179.57498212705747</v>
      </c>
    </row>
    <row r="51" spans="20:28" ht="12.75">
      <c r="T51">
        <f t="shared" si="3"/>
        <v>34.41394735266813</v>
      </c>
      <c r="U51" t="str">
        <f t="shared" si="0"/>
        <v>-0.000028965605057595+2.20474200116458E-07i</v>
      </c>
      <c r="Z51">
        <f t="shared" si="1"/>
        <v>-90.76209629670768</v>
      </c>
      <c r="AB51">
        <f t="shared" si="2"/>
        <v>179.56389665651082</v>
      </c>
    </row>
    <row r="52" spans="20:28" ht="12.75">
      <c r="T52">
        <f t="shared" si="3"/>
        <v>35.31152375258065</v>
      </c>
      <c r="U52" t="str">
        <f t="shared" si="0"/>
        <v>-0.0000304962169888814+2.38179192789366E-07i</v>
      </c>
      <c r="Z52">
        <f t="shared" si="1"/>
        <v>-90.3148157152149</v>
      </c>
      <c r="AB52">
        <f t="shared" si="2"/>
        <v>179.55252203718624</v>
      </c>
    </row>
    <row r="53" spans="20:28" ht="12.75">
      <c r="T53">
        <f t="shared" si="3"/>
        <v>36.232510526938846</v>
      </c>
      <c r="U53" t="str">
        <f t="shared" si="0"/>
        <v>-0.0000321077078842694+2.57305974275303E-07i</v>
      </c>
      <c r="Z53">
        <f t="shared" si="1"/>
        <v>-89.8675350357994</v>
      </c>
      <c r="AB53">
        <f t="shared" si="2"/>
        <v>179.54085072537328</v>
      </c>
    </row>
    <row r="54" spans="20:28" ht="12.75">
      <c r="T54">
        <f t="shared" si="3"/>
        <v>37.17751825956795</v>
      </c>
      <c r="U54" t="str">
        <f t="shared" si="0"/>
        <v>-0.0000338043512075237+2.77968720794627E-07i</v>
      </c>
      <c r="Z54">
        <f t="shared" si="1"/>
        <v>-89.42025425681096</v>
      </c>
      <c r="AB54">
        <f t="shared" si="2"/>
        <v>179.52887498130897</v>
      </c>
    </row>
    <row r="55" spans="20:28" ht="12.75">
      <c r="T55">
        <f t="shared" si="3"/>
        <v>38.147173459395454</v>
      </c>
      <c r="U55" t="str">
        <f t="shared" si="0"/>
        <v>-0.0000355906462258319+3.00290778032003E-07i</v>
      </c>
      <c r="Z55">
        <f t="shared" si="1"/>
        <v>-88.97297336878223</v>
      </c>
      <c r="AB55">
        <f t="shared" si="2"/>
        <v>179.5165868627801</v>
      </c>
    </row>
    <row r="56" spans="20:28" ht="12.75">
      <c r="T56">
        <f t="shared" si="3"/>
        <v>39.1421189758059</v>
      </c>
      <c r="U56" t="str">
        <f t="shared" si="0"/>
        <v>-0.0000374713298731276+3.24405396465653E-07i</v>
      </c>
      <c r="Z56">
        <f t="shared" si="1"/>
        <v>-88.52569237057696</v>
      </c>
      <c r="AB56">
        <f t="shared" si="2"/>
        <v>179.50397822070576</v>
      </c>
    </row>
    <row r="57" spans="20:28" ht="12.75">
      <c r="T57">
        <f t="shared" si="3"/>
        <v>40.16301442482876</v>
      </c>
      <c r="U57" t="str">
        <f t="shared" si="0"/>
        <v>-0.0000394513893978394+3.50456528053213E-07i</v>
      </c>
      <c r="Z57">
        <f t="shared" si="1"/>
        <v>-88.07841124685095</v>
      </c>
      <c r="AB57">
        <f t="shared" si="2"/>
        <v>179.4910406929884</v>
      </c>
    </row>
    <row r="58" spans="20:28" ht="12.75">
      <c r="T58">
        <f t="shared" si="3"/>
        <v>41.21053662644209</v>
      </c>
      <c r="U58" t="str">
        <f t="shared" si="0"/>
        <v>-0.0000415360754294213+3.78599684340641E-07i</v>
      </c>
      <c r="Z58">
        <f t="shared" si="1"/>
        <v>-87.63113000300287</v>
      </c>
      <c r="AB58">
        <f t="shared" si="2"/>
        <v>179.47776569892662</v>
      </c>
    </row>
    <row r="59" spans="20:28" ht="12.75">
      <c r="T59">
        <f t="shared" si="3"/>
        <v>42.28538005328185</v>
      </c>
      <c r="U59" t="str">
        <f t="shared" si="0"/>
        <v>-0.0000437309160719319+4.09002865671173E-07i</v>
      </c>
      <c r="Z59">
        <f t="shared" si="1"/>
        <v>-87.18384862469946</v>
      </c>
      <c r="AB59">
        <f t="shared" si="2"/>
        <v>179.4641444345269</v>
      </c>
    </row>
    <row r="60" spans="20:28" ht="12.75">
      <c r="T60">
        <f t="shared" si="3"/>
        <v>43.3882572910543</v>
      </c>
      <c r="U60" t="str">
        <f t="shared" si="0"/>
        <v>-0.0000460417314298849+4.41847563711235E-07i</v>
      </c>
      <c r="Z60">
        <f t="shared" si="1"/>
        <v>-86.7365671058273</v>
      </c>
      <c r="AB60">
        <f t="shared" si="2"/>
        <v>179.45016786561843</v>
      </c>
    </row>
    <row r="61" spans="20:28" ht="12.75">
      <c r="T61">
        <f t="shared" si="3"/>
        <v>44.51989951095684</v>
      </c>
      <c r="U61" t="str">
        <f t="shared" si="0"/>
        <v>-0.0000484746490626684+4.77329845023262E-07i</v>
      </c>
      <c r="Z61">
        <f t="shared" si="1"/>
        <v>-86.2892854408939</v>
      </c>
      <c r="AB61">
        <f t="shared" si="2"/>
        <v>179.435826722101</v>
      </c>
    </row>
    <row r="62" spans="20:28" ht="12.75">
      <c r="T62">
        <f t="shared" si="3"/>
        <v>45.68105695442034</v>
      </c>
      <c r="U62" t="str">
        <f t="shared" si="0"/>
        <v>-0.0000510361202359299+5.15661521602815E-07i</v>
      </c>
      <c r="Z62">
        <f t="shared" si="1"/>
        <v>-85.84200362230482</v>
      </c>
      <c r="AB62">
        <f t="shared" si="2"/>
        <v>179.42111149188133</v>
      </c>
    </row>
    <row r="63" spans="20:28" ht="12.75">
      <c r="T63">
        <f t="shared" si="3"/>
        <v>46.87249943049446</v>
      </c>
      <c r="U63" t="str">
        <f t="shared" si="0"/>
        <v>-0.0000537329369995525+5.57071415234584E-07i</v>
      </c>
      <c r="Z63">
        <f t="shared" si="1"/>
        <v>-85.39472164331472</v>
      </c>
      <c r="AB63">
        <f t="shared" si="2"/>
        <v>179.40601241450048</v>
      </c>
    </row>
    <row r="64" spans="20:28" ht="12.75">
      <c r="T64">
        <f t="shared" si="3"/>
        <v>48.09501682620561</v>
      </c>
      <c r="U64" t="str">
        <f t="shared" si="0"/>
        <v>-0.0000565722502273557+6.01806723848478E-07i</v>
      </c>
      <c r="Z64">
        <f t="shared" si="1"/>
        <v>-84.94743949098341</v>
      </c>
      <c r="AB64">
        <f t="shared" si="2"/>
        <v>179.39051947476938</v>
      </c>
    </row>
    <row r="65" spans="20:28" ht="12.75">
      <c r="T65">
        <f t="shared" si="3"/>
        <v>49.34941963022601</v>
      </c>
      <c r="U65" t="str">
        <f t="shared" si="0"/>
        <v>-0.0000595615884811937+6.50134496434974E-07i</v>
      </c>
      <c r="Z65">
        <f t="shared" si="1"/>
        <v>-84.50015715945534</v>
      </c>
      <c r="AB65">
        <f t="shared" si="2"/>
        <v>179.37462239605236</v>
      </c>
    </row>
    <row r="66" spans="20:28" ht="12.75">
      <c r="T66">
        <f t="shared" si="3"/>
        <v>50.636539470200894</v>
      </c>
      <c r="U66" t="str">
        <f t="shared" si="0"/>
        <v>-0.0000627088780299818+7.02343228485437E-07i</v>
      </c>
      <c r="Z66">
        <f t="shared" si="1"/>
        <v>-84.0528746379357</v>
      </c>
      <c r="AB66">
        <f t="shared" si="2"/>
        <v>179.35831063301734</v>
      </c>
    </row>
    <row r="67" spans="20:28" ht="12.75">
      <c r="T67">
        <f t="shared" si="3"/>
        <v>51.95722966409018</v>
      </c>
      <c r="U67" t="str">
        <f aca="true" t="shared" si="5" ref="U67:U130">IMDIV(IMSUM(COMPLEX($O$32,0),IMPRODUCT(COMPLEX($O$33,0),IMEXP(COMPLEX(0,-2*PI()*T67/$K$8))),IMPRODUCT(COMPLEX($O$34,0),IMEXP(COMPLEX(0,-4*PI()*T67/$K$8)))),IMSUM(COMPLEX($O$35,0),IMPRODUCT(COMPLEX($O$36,0),IMEXP(COMPLEX(0,-2*PI()*T67/$K$8))),IMPRODUCT(COMPLEX($O$37,0),IMEXP(COMPLEX(0,-4*PI()*T67/$K$8)))))</f>
        <v>-0.0000660224638248698+7.58744583448515E-07i</v>
      </c>
      <c r="Z67">
        <f aca="true" t="shared" si="6" ref="Z67:Z130">20*LOG10(IMABS(U67))</f>
        <v>-83.60559191465448</v>
      </c>
      <c r="AB67">
        <f aca="true" t="shared" si="7" ref="AB67:AB130">180*ATAN2(IMREAL(U67),IMAGINARY(U67))/PI()</f>
        <v>179.34157336522762</v>
      </c>
    </row>
    <row r="68" spans="20:28" ht="12.75">
      <c r="T68">
        <f t="shared" si="3"/>
        <v>53.31236578589011</v>
      </c>
      <c r="U68" t="str">
        <f t="shared" si="5"/>
        <v>-0.000069511131547312+8.19675253262485E-07i</v>
      </c>
      <c r="Z68">
        <f t="shared" si="6"/>
        <v>-83.15830898413786</v>
      </c>
      <c r="AB68">
        <f t="shared" si="7"/>
        <v>179.32439948938426</v>
      </c>
    </row>
    <row r="69" spans="20:28" ht="12.75">
      <c r="T69">
        <f aca="true" t="shared" si="8" ref="T69:T132">T68*$Q$3</f>
        <v>54.70284624610992</v>
      </c>
      <c r="U69" t="str">
        <f t="shared" si="5"/>
        <v>-0.000073184131001329+8.85498969197867E-07i</v>
      </c>
      <c r="Z69">
        <f t="shared" si="6"/>
        <v>-82.71102583115942</v>
      </c>
      <c r="AB69">
        <f t="shared" si="7"/>
        <v>179.30677761244928</v>
      </c>
    </row>
    <row r="70" spans="20:28" ht="12.75">
      <c r="T70">
        <f t="shared" si="8"/>
        <v>56.12959288738833</v>
      </c>
      <c r="U70" t="str">
        <f t="shared" si="5"/>
        <v>-0.000077051200507712+9.5660867267593E-07i</v>
      </c>
      <c r="Z70">
        <f t="shared" si="6"/>
        <v>-82.26374244467927</v>
      </c>
      <c r="AB70">
        <f t="shared" si="7"/>
        <v>179.28869604359312</v>
      </c>
    </row>
    <row r="71" spans="20:28" ht="12.75">
      <c r="T71">
        <f t="shared" si="8"/>
        <v>57.59355159564476</v>
      </c>
      <c r="U71" t="str">
        <f t="shared" si="5"/>
        <v>-0.0000811225927410891+1.03342886120869E-06i</v>
      </c>
      <c r="Z71">
        <f t="shared" si="6"/>
        <v>-81.8164588117636</v>
      </c>
      <c r="AB71">
        <f t="shared" si="7"/>
        <v>179.27014278677882</v>
      </c>
    </row>
    <row r="72" spans="2:28" ht="30">
      <c r="B72" s="11" t="s">
        <v>43</v>
      </c>
      <c r="T72">
        <f t="shared" si="8"/>
        <v>59.095692927170525</v>
      </c>
      <c r="U72" t="str">
        <f t="shared" si="5"/>
        <v>-0.0000854091018300432+1.11641812286165E-06i</v>
      </c>
      <c r="Z72">
        <f t="shared" si="6"/>
        <v>-81.36917492301676</v>
      </c>
      <c r="AB72">
        <f t="shared" si="7"/>
        <v>179.25110553216305</v>
      </c>
    </row>
    <row r="73" spans="20:28" ht="12.75">
      <c r="T73">
        <f t="shared" si="8"/>
        <v>60.63701275207555</v>
      </c>
      <c r="U73" t="str">
        <f t="shared" si="5"/>
        <v>-0.0000899220920425147+1.20607187436455E-06i</v>
      </c>
      <c r="Z73">
        <f t="shared" si="6"/>
        <v>-80.92189076157095</v>
      </c>
      <c r="AB73">
        <f t="shared" si="7"/>
        <v>179.2315716486378</v>
      </c>
    </row>
    <row r="74" spans="20:28" ht="12.75">
      <c r="T74">
        <f t="shared" si="8"/>
        <v>62.218532914517404</v>
      </c>
      <c r="U74" t="str">
        <f t="shared" si="5"/>
        <v>-0.0000946735277649097+1.30292531824212E-06i</v>
      </c>
      <c r="Z74">
        <f t="shared" si="6"/>
        <v>-80.47460631478224</v>
      </c>
      <c r="AB74">
        <f t="shared" si="7"/>
        <v>179.21152817481953</v>
      </c>
    </row>
    <row r="75" spans="20:28" ht="12.75">
      <c r="T75">
        <f t="shared" si="8"/>
        <v>63.84130191015025</v>
      </c>
      <c r="U75" t="str">
        <f t="shared" si="5"/>
        <v>-0.0000996760052573451+1.40755663827876E-06i</v>
      </c>
      <c r="Z75">
        <f t="shared" si="6"/>
        <v>-80.02732156608752</v>
      </c>
      <c r="AB75">
        <f t="shared" si="7"/>
        <v>179.19096181093727</v>
      </c>
    </row>
    <row r="76" spans="20:28" ht="12.75">
      <c r="T76">
        <f t="shared" si="8"/>
        <v>65.50639558124281</v>
      </c>
      <c r="U76" t="str">
        <f t="shared" si="5"/>
        <v>-0.000104942785951835+1.52059045199798E-06i</v>
      </c>
      <c r="Z76">
        <f t="shared" si="6"/>
        <v>-79.58003649960023</v>
      </c>
      <c r="AB76">
        <f t="shared" si="7"/>
        <v>179.1698589092182</v>
      </c>
    </row>
    <row r="77" spans="20:28" ht="12.75">
      <c r="T77">
        <f t="shared" si="8"/>
        <v>67.21491782992634</v>
      </c>
      <c r="U77" t="str">
        <f t="shared" si="5"/>
        <v>-0.000110487831567725+1.64270153920752E-06i</v>
      </c>
      <c r="Z77">
        <f t="shared" si="6"/>
        <v>-79.13275109871502</v>
      </c>
      <c r="AB77">
        <f t="shared" si="7"/>
        <v>179.1482054652671</v>
      </c>
    </row>
    <row r="78" spans="20:28" ht="12.75">
      <c r="T78">
        <f t="shared" si="8"/>
        <v>68.9680013500452</v>
      </c>
      <c r="U78" t="str">
        <f t="shared" si="5"/>
        <v>-0.000116325841044909+1.77461887059514E-06i</v>
      </c>
      <c r="Z78">
        <f t="shared" si="6"/>
        <v>-78.6854653474468</v>
      </c>
      <c r="AB78">
        <f t="shared" si="7"/>
        <v>179.12598710857912</v>
      </c>
    </row>
    <row r="79" spans="20:28" ht="12.75">
      <c r="T79">
        <f t="shared" si="8"/>
        <v>70.76680837809558</v>
      </c>
      <c r="U79" t="str">
        <f t="shared" si="5"/>
        <v>-0.000122472289502664+1.91712996064635E-06i</v>
      </c>
      <c r="Z79">
        <f t="shared" si="6"/>
        <v>-78.23817922576085</v>
      </c>
      <c r="AB79">
        <f t="shared" si="7"/>
        <v>179.10318909304502</v>
      </c>
    </row>
    <row r="80" spans="20:28" ht="12.75">
      <c r="T80">
        <f t="shared" si="8"/>
        <v>72.61253146374983</v>
      </c>
      <c r="U80" t="str">
        <f t="shared" si="5"/>
        <v>-0.000128943469131654+2.07108556814603E-06i</v>
      </c>
      <c r="Z80">
        <f t="shared" si="6"/>
        <v>-77.79089271404511</v>
      </c>
      <c r="AB80">
        <f t="shared" si="7"/>
        <v>179.07979628728498</v>
      </c>
    </row>
    <row r="81" spans="20:28" ht="12.75">
      <c r="T81">
        <f t="shared" si="8"/>
        <v>74.50639426047762</v>
      </c>
      <c r="U81" t="str">
        <f t="shared" si="5"/>
        <v>-0.000135756532301116+2.23740477879391E-06i</v>
      </c>
      <c r="Z81">
        <f t="shared" si="6"/>
        <v>-77.34360579258566</v>
      </c>
      <c r="AB81">
        <f t="shared" si="7"/>
        <v>179.05579316312284</v>
      </c>
    </row>
    <row r="82" spans="20:28" ht="12.75">
      <c r="T82">
        <f t="shared" si="8"/>
        <v>76.4496523367877</v>
      </c>
      <c r="U82" t="str">
        <f t="shared" si="5"/>
        <v>-0.000142929536978934+2.41708048869995E-06i</v>
      </c>
      <c r="Z82">
        <f t="shared" si="6"/>
        <v>-76.89631843852557</v>
      </c>
      <c r="AB82">
        <f t="shared" si="7"/>
        <v>179.03116378734006</v>
      </c>
    </row>
    <row r="83" spans="20:28" ht="12.75">
      <c r="T83">
        <f t="shared" si="8"/>
        <v>78.44359400862841</v>
      </c>
      <c r="U83" t="str">
        <f t="shared" si="5"/>
        <v>-0.000150481494413019+2.61118533507381E-06i</v>
      </c>
      <c r="Z83">
        <f t="shared" si="6"/>
        <v>-76.44903063104566</v>
      </c>
      <c r="AB83">
        <f t="shared" si="7"/>
        <v>179.005891809298</v>
      </c>
    </row>
    <row r="84" spans="20:28" ht="12.75">
      <c r="T84">
        <f t="shared" si="8"/>
        <v>80.48954119349864</v>
      </c>
      <c r="U84" t="str">
        <f t="shared" si="5"/>
        <v>-0.000158432419530973+2.82087810063301E-06i</v>
      </c>
      <c r="Z84">
        <f t="shared" si="6"/>
        <v>-76.00174234385909</v>
      </c>
      <c r="AB84">
        <f t="shared" si="7"/>
        <v>178.9799604508692</v>
      </c>
    </row>
    <row r="85" spans="20:28" ht="12.75">
      <c r="T85">
        <f t="shared" si="8"/>
        <v>82.58885028683545</v>
      </c>
      <c r="U85" t="str">
        <f t="shared" si="5"/>
        <v>-0.000166803383714282+0.0000030474106309185i</v>
      </c>
      <c r="Z85">
        <f t="shared" si="6"/>
        <v>-75.55445355396317</v>
      </c>
      <c r="AB85">
        <f t="shared" si="7"/>
        <v>178.95335249476096</v>
      </c>
    </row>
    <row r="86" spans="20:28" ht="12.75">
      <c r="T86">
        <f t="shared" si="8"/>
        <v>84.7429130612595</v>
      </c>
      <c r="U86" t="str">
        <f t="shared" si="5"/>
        <v>-0.000175616570649737+3.29213531130998E-06i</v>
      </c>
      <c r="Z86">
        <f t="shared" si="6"/>
        <v>-75.10716423342166</v>
      </c>
      <c r="AB86">
        <f t="shared" si="7"/>
        <v>178.92605027301934</v>
      </c>
    </row>
    <row r="87" spans="20:28" ht="12.75">
      <c r="T87">
        <f t="shared" si="8"/>
        <v>86.95315758927431</v>
      </c>
      <c r="U87" t="str">
        <f t="shared" si="5"/>
        <v>-0.000184895334875781+3.55651313978567E-06i</v>
      </c>
      <c r="Z87">
        <f t="shared" si="6"/>
        <v>-74.65987435450059</v>
      </c>
      <c r="AB87">
        <f t="shared" si="7"/>
        <v>178.89803565537457</v>
      </c>
    </row>
    <row r="88" spans="20:28" ht="12.75">
      <c r="T88">
        <f t="shared" si="8"/>
        <v>89.22104919003122</v>
      </c>
      <c r="U88" t="str">
        <f t="shared" si="5"/>
        <v>-0.00019466426354167+3.84212245248685E-06i</v>
      </c>
      <c r="Z88">
        <f t="shared" si="6"/>
        <v>-74.2125838876119</v>
      </c>
      <c r="AB88">
        <f t="shared" si="7"/>
        <v>178.86929003665014</v>
      </c>
    </row>
    <row r="89" spans="20:28" ht="12.75">
      <c r="T89">
        <f t="shared" si="8"/>
        <v>91.54809140078758</v>
      </c>
      <c r="U89" t="str">
        <f t="shared" si="5"/>
        <v>-0.000204949241374387+4.15066834755277E-06i</v>
      </c>
      <c r="Z89">
        <f t="shared" si="6"/>
        <v>-73.76529280138611</v>
      </c>
      <c r="AB89">
        <f t="shared" si="7"/>
        <v>178.8397943244717</v>
      </c>
    </row>
    <row r="90" spans="20:28" ht="12.75">
      <c r="T90">
        <f t="shared" si="8"/>
        <v>93.93582697370232</v>
      </c>
      <c r="U90" t="str">
        <f t="shared" si="5"/>
        <v>-0.000215777519005348+4.48399286547327E-06i</v>
      </c>
      <c r="Z90">
        <f t="shared" si="6"/>
        <v>-73.31800106493239</v>
      </c>
      <c r="AB90">
        <f t="shared" si="7"/>
        <v>178.80952892641784</v>
      </c>
    </row>
    <row r="91" spans="20:28" ht="12.75">
      <c r="T91">
        <f t="shared" si="8"/>
        <v>96.38583889862971</v>
      </c>
      <c r="U91" t="str">
        <f t="shared" si="5"/>
        <v>-0.000227177785079237+0.0000048440859915819i</v>
      </c>
      <c r="Z91">
        <f t="shared" si="6"/>
        <v>-72.87070864218664</v>
      </c>
      <c r="AB91">
        <f t="shared" si="7"/>
        <v>178.77847373671852</v>
      </c>
    </row>
    <row r="92" spans="20:28" ht="12.75">
      <c r="T92">
        <f t="shared" si="8"/>
        <v>98.89975145258938</v>
      </c>
      <c r="U92" t="str">
        <f t="shared" si="5"/>
        <v>-0.000239180241870667+5.23309753572275E-06i</v>
      </c>
      <c r="Z92">
        <f t="shared" si="6"/>
        <v>-72.42341549778149</v>
      </c>
      <c r="AB92">
        <f t="shared" si="7"/>
        <v>178.7466081228379</v>
      </c>
    </row>
    <row r="93" spans="20:28" ht="12.75">
      <c r="T93">
        <f t="shared" si="8"/>
        <v>101.47923127660833</v>
      </c>
      <c r="U93" t="str">
        <f t="shared" si="5"/>
        <v>-0.000251816685104528+5.65334997246146E-06i</v>
      </c>
      <c r="Z93">
        <f t="shared" si="6"/>
        <v>-71.97612159347857</v>
      </c>
      <c r="AB93">
        <f t="shared" si="7"/>
        <v>178.713910911343</v>
      </c>
    </row>
    <row r="94" spans="20:28" ht="12.75">
      <c r="T94">
        <f t="shared" si="8"/>
        <v>104.12598848064891</v>
      </c>
      <c r="U94" t="str">
        <f t="shared" si="5"/>
        <v>-0.000265120587842537+6.10735230950953E-06i</v>
      </c>
      <c r="Z94">
        <f t="shared" si="6"/>
        <v>-71.5288268894819</v>
      </c>
      <c r="AB94">
        <f t="shared" si="7"/>
        <v>178.68036037358738</v>
      </c>
    </row>
    <row r="95" spans="20:28" ht="12.75">
      <c r="T95">
        <f t="shared" si="8"/>
        <v>106.84177777735529</v>
      </c>
      <c r="U95" t="str">
        <f t="shared" si="5"/>
        <v>-0.000279127188823746+6.59781507043304E-06i</v>
      </c>
      <c r="Z95">
        <f t="shared" si="6"/>
        <v>-71.08153134381381</v>
      </c>
      <c r="AB95">
        <f t="shared" si="7"/>
        <v>178.64593421120952</v>
      </c>
    </row>
    <row r="96" spans="20:28" ht="12.75">
      <c r="T96">
        <f t="shared" si="8"/>
        <v>109.62839964536998</v>
      </c>
      <c r="U96" t="str">
        <f t="shared" si="5"/>
        <v>-0.000293873585425083+7.12766648310407E-06i</v>
      </c>
      <c r="Z96">
        <f t="shared" si="6"/>
        <v>-70.63423491223159</v>
      </c>
      <c r="AB96">
        <f t="shared" si="7"/>
        <v>178.61060954072857</v>
      </c>
    </row>
    <row r="97" spans="20:28" ht="12.75">
      <c r="T97">
        <f t="shared" si="8"/>
        <v>112.48770152299177</v>
      </c>
      <c r="U97" t="str">
        <f t="shared" si="5"/>
        <v>-0.000309398831510799+7.70006996574926E-06i</v>
      </c>
      <c r="Z97">
        <f t="shared" si="6"/>
        <v>-70.18693754774549</v>
      </c>
      <c r="AB97">
        <f t="shared" si="7"/>
        <v>178.57436287841244</v>
      </c>
    </row>
    <row r="98" spans="20:28" ht="12.75">
      <c r="T98">
        <f t="shared" si="8"/>
        <v>115.42157903296629</v>
      </c>
      <c r="U98" t="str">
        <f t="shared" si="5"/>
        <v>-0.000325744040391899+0.0000083184430222092i</v>
      </c>
      <c r="Z98">
        <f t="shared" si="6"/>
        <v>-69.73963920073521</v>
      </c>
      <c r="AB98">
        <f t="shared" si="7"/>
        <v>178.5371701237983</v>
      </c>
    </row>
    <row r="99" spans="20:28" ht="12.75">
      <c r="T99">
        <f t="shared" si="8"/>
        <v>118.43197723922134</v>
      </c>
      <c r="U99" t="str">
        <f t="shared" si="5"/>
        <v>-0.000342952493096329+8.98647764912089E-06i</v>
      </c>
      <c r="Z99">
        <f t="shared" si="6"/>
        <v>-69.29233982114175</v>
      </c>
      <c r="AB99">
        <f t="shared" si="7"/>
        <v>178.49900654355974</v>
      </c>
    </row>
    <row r="100" spans="20:28" ht="12.75">
      <c r="T100">
        <f t="shared" si="8"/>
        <v>121.52089193638001</v>
      </c>
      <c r="U100" t="str">
        <f t="shared" si="5"/>
        <v>-0.000361069752603481+9.70816238938081E-06i</v>
      </c>
      <c r="Z100">
        <f t="shared" si="6"/>
        <v>-68.8450393530069</v>
      </c>
      <c r="AB100">
        <f t="shared" si="7"/>
        <v>178.4598467550283</v>
      </c>
    </row>
    <row r="101" spans="20:28" ht="12.75">
      <c r="T101">
        <f t="shared" si="8"/>
        <v>124.69037097290666</v>
      </c>
      <c r="U101" t="str">
        <f t="shared" si="5"/>
        <v>-0.000380143783641132+0.0000104878061524506i</v>
      </c>
      <c r="Z101">
        <f t="shared" si="6"/>
        <v>-68.39773773982805</v>
      </c>
      <c r="AB101">
        <f t="shared" si="7"/>
        <v>178.41966470831625</v>
      </c>
    </row>
    <row r="102" spans="20:28" ht="12.75">
      <c r="T102">
        <f t="shared" si="8"/>
        <v>127.94251560876286</v>
      </c>
      <c r="U102" t="str">
        <f t="shared" si="5"/>
        <v>-0.000400225079054846+0.0000113300639535704i</v>
      </c>
      <c r="Z102">
        <f t="shared" si="6"/>
        <v>-67.95043492199586</v>
      </c>
      <c r="AB102">
        <f t="shared" si="7"/>
        <v>178.37843366851078</v>
      </c>
    </row>
    <row r="103" spans="20:28" ht="12.75">
      <c r="T103">
        <f t="shared" si="8"/>
        <v>131.27948190847334</v>
      </c>
      <c r="U103" t="str">
        <f t="shared" si="5"/>
        <v>-0.000421366792778915+0.0000122399647174128i</v>
      </c>
      <c r="Z103">
        <f t="shared" si="6"/>
        <v>-67.50313083491646</v>
      </c>
      <c r="AB103">
        <f t="shared" si="7"/>
        <v>178.33612619792092</v>
      </c>
    </row>
    <row r="104" spans="20:28" ht="12.75">
      <c r="T104">
        <f t="shared" si="8"/>
        <v>134.70348217052558</v>
      </c>
      <c r="U104" t="str">
        <f t="shared" si="5"/>
        <v>-0.000443624879472082+0.0000132229413145737i</v>
      </c>
      <c r="Z104">
        <f t="shared" si="6"/>
        <v>-67.05582541313265</v>
      </c>
      <c r="AB104">
        <f t="shared" si="7"/>
        <v>178.29271413682739</v>
      </c>
    </row>
    <row r="105" spans="20:28" ht="12.75">
      <c r="T105">
        <f t="shared" si="8"/>
        <v>138.2167863940507</v>
      </c>
      <c r="U105" t="str">
        <f t="shared" si="5"/>
        <v>-0.000467058241853622+0.0000142848630193917i</v>
      </c>
      <c r="Z105">
        <f t="shared" si="6"/>
        <v>-66.6085185858415</v>
      </c>
      <c r="AB105">
        <f t="shared" si="7"/>
        <v>178.24816858430768</v>
      </c>
    </row>
    <row r="106" spans="20:28" ht="12.75">
      <c r="T106">
        <f t="shared" si="8"/>
        <v>141.82172378375793</v>
      </c>
      <c r="U106" t="str">
        <f t="shared" si="5"/>
        <v>-0.00049172888538672+0.0000154320705684221i</v>
      </c>
      <c r="Z106">
        <f t="shared" si="6"/>
        <v>-66.16121027949445</v>
      </c>
      <c r="AB106">
        <f t="shared" si="7"/>
        <v>178.2024598782321</v>
      </c>
    </row>
    <row r="107" spans="20:28" ht="12.75">
      <c r="T107">
        <f t="shared" si="8"/>
        <v>145.5206842941204</v>
      </c>
      <c r="U107" t="str">
        <f t="shared" si="5"/>
        <v>-0.000517702081227301+0.0000166714140392152i</v>
      </c>
      <c r="Z107">
        <f t="shared" si="6"/>
        <v>-65.71390041644064</v>
      </c>
      <c r="AB107">
        <f t="shared" si="7"/>
        <v>178.15555757506488</v>
      </c>
    </row>
    <row r="108" spans="20:28" ht="12.75">
      <c r="T108">
        <f t="shared" si="8"/>
        <v>149.31612021383611</v>
      </c>
      <c r="U108" t="str">
        <f t="shared" si="5"/>
        <v>-0.000545046537573063+0.000018010293775955i</v>
      </c>
      <c r="Z108">
        <f t="shared" si="6"/>
        <v>-65.26658891532699</v>
      </c>
      <c r="AB108">
        <f t="shared" si="7"/>
        <v>178.10743042847128</v>
      </c>
    </row>
    <row r="109" spans="20:28" ht="12.75">
      <c r="T109">
        <f t="shared" si="8"/>
        <v>153.21054779161435</v>
      </c>
      <c r="U109" t="str">
        <f t="shared" si="5"/>
        <v>-0.000573834580036824+0.0000194567045999077i</v>
      </c>
      <c r="Z109">
        <f t="shared" si="6"/>
        <v>-64.81927568985115</v>
      </c>
      <c r="AB109">
        <f t="shared" si="7"/>
        <v>178.05804636818536</v>
      </c>
    </row>
    <row r="110" spans="20:28" ht="12.75">
      <c r="T110">
        <f t="shared" si="8"/>
        <v>157.2065489043655</v>
      </c>
      <c r="U110" t="str">
        <f t="shared" si="5"/>
        <v>-0.000604142341272919+0.0000210192835775455i</v>
      </c>
      <c r="Z110">
        <f t="shared" si="6"/>
        <v>-64.37196064969461</v>
      </c>
      <c r="AB110">
        <f t="shared" si="7"/>
        <v>178.00737247734665</v>
      </c>
    </row>
    <row r="111" spans="20:28" ht="12.75">
      <c r="T111">
        <f t="shared" si="8"/>
        <v>161.3067727689002</v>
      </c>
      <c r="U111" t="str">
        <f t="shared" si="5"/>
        <v>-0.000636049960534475+0.0000227073616244037i</v>
      </c>
      <c r="Z111">
        <f t="shared" si="6"/>
        <v>-63.9246437002284</v>
      </c>
      <c r="AB111">
        <f t="shared" si="7"/>
        <v>177.9553749698432</v>
      </c>
    </row>
    <row r="112" spans="20:28" ht="12.75">
      <c r="T112">
        <f t="shared" si="8"/>
        <v>165.51393769827266</v>
      </c>
      <c r="U112" t="str">
        <f t="shared" si="5"/>
        <v>-0.000669641793703983+0.0000245310192637778i</v>
      </c>
      <c r="Z112">
        <f t="shared" si="6"/>
        <v>-63.47732474085731</v>
      </c>
      <c r="AB112">
        <f t="shared" si="7"/>
        <v>177.90201916671106</v>
      </c>
    </row>
    <row r="113" spans="20:28" ht="12.75">
      <c r="T113">
        <f t="shared" si="8"/>
        <v>169.8308329039324</v>
      </c>
      <c r="U113" t="str">
        <f t="shared" si="5"/>
        <v>-0.000705006633970772+0.0000265011468576167i</v>
      </c>
      <c r="Z113">
        <f t="shared" si="6"/>
        <v>-63.03000366685411</v>
      </c>
      <c r="AB113">
        <f t="shared" si="7"/>
        <v>177.8472694719574</v>
      </c>
    </row>
    <row r="114" spans="20:28" ht="12.75">
      <c r="T114">
        <f t="shared" si="8"/>
        <v>174.2603203448794</v>
      </c>
      <c r="U114" t="str">
        <f t="shared" si="5"/>
        <v>-0.000742237944229797+0.0000286295096914313i</v>
      </c>
      <c r="Z114">
        <f t="shared" si="6"/>
        <v>-62.58268036744095</v>
      </c>
      <c r="AB114">
        <f t="shared" si="7"/>
        <v>177.79108934753003</v>
      </c>
    </row>
    <row r="115" spans="20:28" ht="12.75">
      <c r="T115">
        <f t="shared" si="8"/>
        <v>178.80533662504848</v>
      </c>
      <c r="U115" t="str">
        <f t="shared" si="5"/>
        <v>-0.000781434101334273+0.0000309288182825692i</v>
      </c>
      <c r="Z115">
        <f t="shared" si="6"/>
        <v>-62.13535472631686</v>
      </c>
      <c r="AB115">
        <f t="shared" si="7"/>
        <v>177.73344128777683</v>
      </c>
    </row>
    <row r="116" spans="20:28" ht="12.75">
      <c r="T116">
        <f t="shared" si="8"/>
        <v>183.46889494018066</v>
      </c>
      <c r="U116" t="str">
        <f t="shared" si="5"/>
        <v>-0.000822698653071919+0.0000334128043468775i</v>
      </c>
      <c r="Z116">
        <f t="shared" si="6"/>
        <v>-61.68802662110133</v>
      </c>
      <c r="AB116">
        <f t="shared" si="7"/>
        <v>177.67428679297183</v>
      </c>
    </row>
    <row r="117" spans="20:28" ht="12.75">
      <c r="T117">
        <f t="shared" si="8"/>
        <v>188.25408707547248</v>
      </c>
      <c r="U117" t="str">
        <f t="shared" si="5"/>
        <v>-0.000866140588371662+0.0000360963028710751i</v>
      </c>
      <c r="Z117">
        <f t="shared" si="6"/>
        <v>-61.24069592335437</v>
      </c>
      <c r="AB117">
        <f t="shared" si="7"/>
        <v>177.61358634211624</v>
      </c>
    </row>
    <row r="118" spans="20:28" ht="12.75">
      <c r="T118">
        <f t="shared" si="8"/>
        <v>193.1640854553276</v>
      </c>
      <c r="U118" t="str">
        <f t="shared" si="5"/>
        <v>-0.000911874621579955+0.0000389953407884068i</v>
      </c>
      <c r="Z118">
        <f t="shared" si="6"/>
        <v>-60.79336249736237</v>
      </c>
      <c r="AB118">
        <f t="shared" si="7"/>
        <v>177.5512993650261</v>
      </c>
    </row>
    <row r="119" spans="20:28" ht="12.75">
      <c r="T119">
        <f t="shared" si="8"/>
        <v>198.2021452465693</v>
      </c>
      <c r="U119" t="str">
        <f t="shared" si="5"/>
        <v>-0.000960021491176364+0.0000421272327814808i</v>
      </c>
      <c r="Z119">
        <f t="shared" si="6"/>
        <v>-60.34602620109808</v>
      </c>
      <c r="AB119">
        <f t="shared" si="7"/>
        <v>177.48738421326726</v>
      </c>
    </row>
    <row r="120" spans="20:28" ht="12.75">
      <c r="T120">
        <f t="shared" si="8"/>
        <v>203.37160651650873</v>
      </c>
      <c r="U120" t="str">
        <f t="shared" si="5"/>
        <v>-0.00101070827408742+0.0000455106847923556i</v>
      </c>
      <c r="Z120">
        <f t="shared" si="6"/>
        <v>-59.89868688498653</v>
      </c>
      <c r="AB120">
        <f t="shared" si="7"/>
        <v>177.42179813066053</v>
      </c>
    </row>
    <row r="121" spans="20:28" ht="12.75">
      <c r="T121">
        <f t="shared" si="8"/>
        <v>208.67589644729924</v>
      </c>
      <c r="U121" t="str">
        <f t="shared" si="5"/>
        <v>-0.001064068716035+0.0000491659058590565i</v>
      </c>
      <c r="Z121">
        <f t="shared" si="6"/>
        <v>-59.45134439188528</v>
      </c>
      <c r="AB121">
        <f t="shared" si="7"/>
        <v>177.35449722250695</v>
      </c>
    </row>
    <row r="122" spans="20:28" ht="12.75">
      <c r="T122">
        <f t="shared" si="8"/>
        <v>214.11853160804495</v>
      </c>
      <c r="U122" t="str">
        <f t="shared" si="5"/>
        <v>-0.00112024357891598+0.000053114728947188i</v>
      </c>
      <c r="Z122">
        <f t="shared" si="6"/>
        <v>-59.00399855640262</v>
      </c>
      <c r="AB122">
        <f t="shared" si="7"/>
        <v>177.28543642412353</v>
      </c>
    </row>
    <row r="123" spans="20:28" ht="12.75">
      <c r="T123">
        <f t="shared" si="8"/>
        <v>219.70312028617002</v>
      </c>
      <c r="U123" t="str">
        <f t="shared" si="5"/>
        <v>-0.0011793810059342+0.0000573807415013387i</v>
      </c>
      <c r="Z123">
        <f t="shared" si="6"/>
        <v>-58.55664920464851</v>
      </c>
      <c r="AB123">
        <f t="shared" si="7"/>
        <v>177.21456946830762</v>
      </c>
    </row>
    <row r="124" spans="20:28" ht="12.75">
      <c r="T124">
        <f t="shared" si="8"/>
        <v>225.43336487959408</v>
      </c>
      <c r="U124" t="str">
        <f t="shared" si="5"/>
        <v>-0.00124163690536464+0.0000619894265002822i</v>
      </c>
      <c r="Z124">
        <f t="shared" si="6"/>
        <v>-58.10929615427484</v>
      </c>
      <c r="AB124">
        <f t="shared" si="7"/>
        <v>177.14184885165184</v>
      </c>
    </row>
    <row r="125" spans="20:28" ht="12.75">
      <c r="T125">
        <f t="shared" si="8"/>
        <v>231.31306435129977</v>
      </c>
      <c r="U125" t="str">
        <f t="shared" si="5"/>
        <v>-0.00130717535410066+0.0000669683148640926i</v>
      </c>
      <c r="Z125">
        <f t="shared" si="6"/>
        <v>-57.661939213156984</v>
      </c>
      <c r="AB125">
        <f t="shared" si="7"/>
        <v>177.06722580012752</v>
      </c>
    </row>
    <row r="126" spans="20:28" ht="12.75">
      <c r="T126">
        <f t="shared" si="8"/>
        <v>237.34611674791984</v>
      </c>
      <c r="U126" t="str">
        <f t="shared" si="5"/>
        <v>-0.00137616902156039+0.0000723471501188623i</v>
      </c>
      <c r="Z126">
        <f t="shared" si="6"/>
        <v>-57.21457817958873</v>
      </c>
      <c r="AB126">
        <f t="shared" si="7"/>
        <v>176.99065023338005</v>
      </c>
    </row>
    <row r="127" spans="20:28" ht="12.75">
      <c r="T127">
        <f t="shared" si="8"/>
        <v>243.53652178401333</v>
      </c>
      <c r="U127" t="str">
        <f t="shared" si="5"/>
        <v>-0.0014487996152174+0.000078158066320748i</v>
      </c>
      <c r="Z127">
        <f t="shared" si="6"/>
        <v>-56.76721284192703</v>
      </c>
      <c r="AB127">
        <f t="shared" si="7"/>
        <v>176.91207072770212</v>
      </c>
    </row>
    <row r="128" spans="20:28" ht="12.75">
      <c r="T128">
        <f t="shared" si="8"/>
        <v>249.8883834937443</v>
      </c>
      <c r="U128" t="str">
        <f t="shared" si="5"/>
        <v>-0.00152525834890758+0.0000844357802958689i</v>
      </c>
      <c r="Z128">
        <f t="shared" si="6"/>
        <v>-56.31984297724921</v>
      </c>
      <c r="AB128">
        <f t="shared" si="7"/>
        <v>176.83143447837145</v>
      </c>
    </row>
    <row r="129" spans="20:28" ht="12.75">
      <c r="T129">
        <f t="shared" si="8"/>
        <v>256.40591295172095</v>
      </c>
      <c r="U129" t="str">
        <f t="shared" si="5"/>
        <v>-0.00160574643455482+0.0000912177993534647i</v>
      </c>
      <c r="Z129">
        <f t="shared" si="6"/>
        <v>-55.872468351779425</v>
      </c>
      <c r="AB129">
        <f t="shared" si="7"/>
        <v>176.74868726016095</v>
      </c>
    </row>
    <row r="130" spans="20:28" ht="12.75">
      <c r="T130">
        <f t="shared" si="8"/>
        <v>263.0934310647991</v>
      </c>
      <c r="U130" t="str">
        <f t="shared" si="5"/>
        <v>-0.00169047559897634+0.0000985446457241743i</v>
      </c>
      <c r="Z130">
        <f t="shared" si="6"/>
        <v>-55.42508871982213</v>
      </c>
      <c r="AB130">
        <f t="shared" si="7"/>
        <v>176.66377338694784</v>
      </c>
    </row>
    <row r="131" spans="20:28" ht="12.75">
      <c r="T131">
        <f t="shared" si="8"/>
        <v>269.95537143670083</v>
      </c>
      <c r="U131" t="str">
        <f aca="true" t="shared" si="9" ref="U131:U194">IMDIV(IMSUM(COMPLEX($O$32,0),IMPRODUCT(COMPLEX($O$33,0),IMEXP(COMPLEX(0,-2*PI()*T131/$K$8))),IMPRODUCT(COMPLEX($O$34,0),IMEXP(COMPLEX(0,-4*PI()*T131/$K$8)))),IMSUM(COMPLEX($O$35,0),IMPRODUCT(COMPLEX($O$36,0),IMEXP(COMPLEX(0,-2*PI()*T131/$K$8))),IMPRODUCT(COMPLEX($O$37,0),IMEXP(COMPLEX(0,-4*PI()*T131/$K$8)))))</f>
        <v>-0.00177966862658181+0.000106460099064709i</v>
      </c>
      <c r="Z131">
        <f aca="true" t="shared" si="10" ref="Z131:Z194">20*LOG10(IMABS(U131))</f>
        <v>-54.97770382348357</v>
      </c>
      <c r="AB131">
        <f aca="true" t="shared" si="11" ref="AB131:AB194">180*ATAN2(IMREAL(U131),IMAGINARY(U131))/PI()</f>
        <v>176.57663566983686</v>
      </c>
    </row>
    <row r="132" spans="20:28" ht="12.75">
      <c r="T132">
        <f t="shared" si="8"/>
        <v>276.9962833073472</v>
      </c>
      <c r="U132" t="str">
        <f t="shared" si="9"/>
        <v>-0.00187355992944667+0.000115011458492992i</v>
      </c>
      <c r="Z132">
        <f t="shared" si="10"/>
        <v>-54.5303133917857</v>
      </c>
      <c r="AB132">
        <f t="shared" si="11"/>
        <v>176.48721537399865</v>
      </c>
    </row>
    <row r="133" spans="20:28" ht="12.75">
      <c r="T133">
        <f aca="true" t="shared" si="12" ref="T133:T196">T132*$Q$3</f>
        <v>284.22083456885423</v>
      </c>
      <c r="U133" t="str">
        <f t="shared" si="9"/>
        <v>-0.00197239614586912+0.000124249825724634i</v>
      </c>
      <c r="Z133">
        <f t="shared" si="10"/>
        <v>-54.08291714013146</v>
      </c>
      <c r="AB133">
        <f t="shared" si="11"/>
        <v>176.3954521739677</v>
      </c>
    </row>
    <row r="134" spans="20:28" ht="12.75">
      <c r="T134">
        <f t="shared" si="12"/>
        <v>291.63381486019136</v>
      </c>
      <c r="U134" t="str">
        <f t="shared" si="9"/>
        <v>-0.00207643676872256+0.000134230411011904i</v>
      </c>
      <c r="Z134">
        <f t="shared" si="10"/>
        <v>-53.63551477010127</v>
      </c>
      <c r="AB134">
        <f t="shared" si="11"/>
        <v>176.30128410734176</v>
      </c>
    </row>
    <row r="135" spans="20:28" ht="12.75">
      <c r="T135">
        <f t="shared" si="12"/>
        <v>299.2401387425538</v>
      </c>
      <c r="U135" t="str">
        <f t="shared" si="9"/>
        <v>-0.00218595480531796+0.000145012863730873i</v>
      </c>
      <c r="Z135">
        <f t="shared" si="10"/>
        <v>-53.18810596815072</v>
      </c>
      <c r="AB135">
        <f t="shared" si="11"/>
        <v>176.20464752724817</v>
      </c>
    </row>
    <row r="136" spans="20:28" ht="12.75">
      <c r="T136">
        <f t="shared" si="12"/>
        <v>307.04484895755445</v>
      </c>
      <c r="U136" t="str">
        <f t="shared" si="9"/>
        <v>-0.00230123746971245+0.000156661629602383i</v>
      </c>
      <c r="Z136">
        <f t="shared" si="10"/>
        <v>-52.74069040544966</v>
      </c>
      <c r="AB136">
        <f t="shared" si="11"/>
        <v>176.1054770527011</v>
      </c>
    </row>
    <row r="137" spans="20:28" ht="12.75">
      <c r="T137">
        <f t="shared" si="12"/>
        <v>315.053119770395</v>
      </c>
      <c r="U137" t="str">
        <f t="shared" si="9"/>
        <v>-0.002422586909397+0.000169246336696914i</v>
      </c>
      <c r="Z137">
        <f t="shared" si="10"/>
        <v>-52.29326773690276</v>
      </c>
      <c r="AB137">
        <f t="shared" si="11"/>
        <v>176.00370551758397</v>
      </c>
    </row>
    <row r="138" spans="20:28" ht="12.75">
      <c r="T138">
        <f t="shared" si="12"/>
        <v>323.2702604002331</v>
      </c>
      <c r="U138" t="str">
        <f t="shared" si="9"/>
        <v>-0.00255032096764079+0.000182842212547905i</v>
      </c>
      <c r="Z138">
        <f t="shared" si="10"/>
        <v>-51.84583760049877</v>
      </c>
      <c r="AB138">
        <f t="shared" si="11"/>
        <v>175.89926391768657</v>
      </c>
    </row>
    <row r="139" spans="20:28" ht="12.75">
      <c r="T139">
        <f t="shared" si="12"/>
        <v>331.70171854001916</v>
      </c>
      <c r="U139" t="str">
        <f t="shared" si="9"/>
        <v>-0.00268477398319712+0.000197530534888982i</v>
      </c>
      <c r="Z139">
        <f t="shared" si="10"/>
        <v>-51.398399616517175</v>
      </c>
      <c r="AB139">
        <f t="shared" si="11"/>
        <v>175.79208135584898</v>
      </c>
    </row>
    <row r="140" spans="20:28" ht="12.75">
      <c r="T140">
        <f t="shared" si="12"/>
        <v>340.3530839681371</v>
      </c>
      <c r="U140" t="str">
        <f t="shared" si="9"/>
        <v>-0.00282629762892531+0.000213399118724329i</v>
      </c>
      <c r="Z140">
        <f t="shared" si="10"/>
        <v>-50.95095338690523</v>
      </c>
      <c r="AB140">
        <f t="shared" si="11"/>
        <v>175.68208498513678</v>
      </c>
    </row>
    <row r="141" spans="20:28" ht="12.75">
      <c r="T141">
        <f t="shared" si="12"/>
        <v>349.2300922542429</v>
      </c>
      <c r="U141" t="str">
        <f t="shared" si="9"/>
        <v>-0.00297526179117154+0.000230542842678285i</v>
      </c>
      <c r="Z141">
        <f t="shared" si="10"/>
        <v>-50.503498494324226</v>
      </c>
      <c r="AB141">
        <f t="shared" si="11"/>
        <v>175.56919994996943</v>
      </c>
    </row>
    <row r="142" spans="20:28" ht="12.75">
      <c r="T142">
        <f t="shared" si="12"/>
        <v>358.3386285617576</v>
      </c>
      <c r="U142" t="str">
        <f t="shared" si="9"/>
        <v>-0.00313205549149936+0.000249064217790633i</v>
      </c>
      <c r="Z142">
        <f t="shared" si="10"/>
        <v>-50.056034501383905</v>
      </c>
      <c r="AB142">
        <f t="shared" si="11"/>
        <v>175.45334932504022</v>
      </c>
    </row>
    <row r="143" spans="20:28" ht="12.75">
      <c r="T143">
        <f t="shared" si="12"/>
        <v>367.6847315495369</v>
      </c>
      <c r="U143" t="str">
        <f t="shared" si="9"/>
        <v>-0.00329708785264695+0.000269074002190935i</v>
      </c>
      <c r="Z143">
        <f t="shared" si="10"/>
        <v>-49.608560949765526</v>
      </c>
      <c r="AB143">
        <f t="shared" si="11"/>
        <v>175.33445405201795</v>
      </c>
    </row>
    <row r="144" spans="20:28" ht="12.75">
      <c r="T144">
        <f t="shared" si="12"/>
        <v>377.274597375302</v>
      </c>
      <c r="U144" t="str">
        <f t="shared" si="9"/>
        <v>-0.00347078911049546+0.000290691865368201i</v>
      </c>
      <c r="Z144">
        <f t="shared" si="10"/>
        <v>-49.16107735937792</v>
      </c>
      <c r="AB144">
        <f t="shared" si="11"/>
        <v>175.21243287373863</v>
      </c>
    </row>
    <row r="145" spans="20:28" ht="12.75">
      <c r="T145">
        <f t="shared" si="12"/>
        <v>387.11458380348813</v>
      </c>
      <c r="U145" t="str">
        <f t="shared" si="9"/>
        <v>-0.00365361167387814+0.000314047106035648i</v>
      </c>
      <c r="Z145">
        <f t="shared" si="10"/>
        <v>-48.71358322762891</v>
      </c>
      <c r="AB145">
        <f t="shared" si="11"/>
        <v>175.0872022659268</v>
      </c>
    </row>
    <row r="146" spans="20:28" ht="12.75">
      <c r="T146">
        <f t="shared" si="12"/>
        <v>397.2112144202322</v>
      </c>
      <c r="U146" t="str">
        <f t="shared" si="9"/>
        <v>-0.0038460312344023+0.000339279427945501i</v>
      </c>
      <c r="Z146">
        <f t="shared" si="10"/>
        <v>-48.26607802816413</v>
      </c>
      <c r="AB146">
        <f t="shared" si="11"/>
        <v>174.95867636637388</v>
      </c>
    </row>
    <row r="147" spans="20:28" ht="12.75">
      <c r="T147">
        <f t="shared" si="12"/>
        <v>407.5711829582949</v>
      </c>
      <c r="U147" t="str">
        <f t="shared" si="9"/>
        <v>-0.0040485479277164+0.000366539778315913i</v>
      </c>
      <c r="Z147">
        <f t="shared" si="10"/>
        <v>-47.8185612103226</v>
      </c>
      <c r="AB147">
        <f t="shared" si="11"/>
        <v>174.8267669011898</v>
      </c>
    </row>
    <row r="148" spans="20:28" ht="12.75">
      <c r="T148">
        <f t="shared" si="12"/>
        <v>418.201357734785</v>
      </c>
      <c r="U148" t="str">
        <f t="shared" si="9"/>
        <v>-0.00426168754865888+0.000395991253970075i</v>
      </c>
      <c r="Z148">
        <f t="shared" si="10"/>
        <v>-47.37103219809769</v>
      </c>
      <c r="AB148">
        <f t="shared" si="11"/>
        <v>174.69138310815973</v>
      </c>
    </row>
    <row r="149" spans="20:28" ht="12.75">
      <c r="T149">
        <f t="shared" si="12"/>
        <v>429.10878620462637</v>
      </c>
      <c r="U149" t="str">
        <f t="shared" si="9"/>
        <v>-0.00448600282216778+0.000427810080658129i</v>
      </c>
      <c r="Z149">
        <f t="shared" si="10"/>
        <v>-46.92349038893701</v>
      </c>
      <c r="AB149">
        <f t="shared" si="11"/>
        <v>174.55243165711136</v>
      </c>
    </row>
    <row r="150" spans="20:28" ht="12.75">
      <c r="T150">
        <f t="shared" si="12"/>
        <v>440.3006996327881</v>
      </c>
      <c r="U150" t="str">
        <f t="shared" si="9"/>
        <v>-0.00472207473148398+0.000462186671465301i</v>
      </c>
      <c r="Z150">
        <f t="shared" si="10"/>
        <v>-46.47593515325557</v>
      </c>
      <c r="AB150">
        <f t="shared" si="11"/>
        <v>174.40981656688237</v>
      </c>
    </row>
    <row r="151" spans="20:28" ht="12.75">
      <c r="T151">
        <f t="shared" si="12"/>
        <v>451.7845178883745</v>
      </c>
      <c r="U151" t="str">
        <f t="shared" si="9"/>
        <v>-0.00497051390632766+0.000499326770761283i</v>
      </c>
      <c r="Z151">
        <f t="shared" si="10"/>
        <v>-46.02836583319079</v>
      </c>
      <c r="AB151">
        <f t="shared" si="11"/>
        <v>174.26343911898198</v>
      </c>
    </row>
    <row r="152" spans="20:28" ht="12.75">
      <c r="T152">
        <f t="shared" si="12"/>
        <v>463.56785436375327</v>
      </c>
      <c r="U152" t="str">
        <f t="shared" si="9"/>
        <v>-0.00523196207252635+0.000539452690590987i</v>
      </c>
      <c r="Z152">
        <f t="shared" si="10"/>
        <v>-45.580781741626495</v>
      </c>
      <c r="AB152">
        <f t="shared" si="11"/>
        <v>174.1131977675888</v>
      </c>
    </row>
    <row r="153" spans="20:28" ht="12.75">
      <c r="T153">
        <f t="shared" si="12"/>
        <v>475.65852102198323</v>
      </c>
      <c r="U153" t="str">
        <f t="shared" si="9"/>
        <v>-0.00550709356494507+0.000582804646993921i</v>
      </c>
      <c r="Z153">
        <f t="shared" si="10"/>
        <v>-45.133182161512494</v>
      </c>
      <c r="AB153">
        <f t="shared" si="11"/>
        <v>173.95898804567696</v>
      </c>
    </row>
    <row r="154" spans="20:28" ht="12.75">
      <c r="T154">
        <f t="shared" si="12"/>
        <v>488.0645335758881</v>
      </c>
      <c r="U154" t="str">
        <f t="shared" si="9"/>
        <v>-0.0057966169060121+0.000629642204376734i</v>
      </c>
      <c r="Z154">
        <f t="shared" si="10"/>
        <v>-44.68556634474153</v>
      </c>
      <c r="AB154">
        <f t="shared" si="11"/>
        <v>173.8007024672942</v>
      </c>
    </row>
    <row r="155" spans="20:28" ht="12.75">
      <c r="T155">
        <f t="shared" si="12"/>
        <v>500.7941168022093</v>
      </c>
      <c r="U155" t="str">
        <f t="shared" si="9"/>
        <v>-0.00610127645120616+0.000680245836695316i</v>
      </c>
      <c r="Z155">
        <f t="shared" si="10"/>
        <v>-44.237933511328656</v>
      </c>
      <c r="AB155">
        <f t="shared" si="11"/>
        <v>173.63823042536626</v>
      </c>
    </row>
    <row r="156" spans="20:28" ht="12.75">
      <c r="T156">
        <f t="shared" si="12"/>
        <v>513.8557099943615</v>
      </c>
      <c r="U156" t="str">
        <f t="shared" si="9"/>
        <v>-0.00642185410335533+0.000734918614905306i</v>
      </c>
      <c r="Z156">
        <f t="shared" si="10"/>
        <v>-43.790282848593606</v>
      </c>
      <c r="AB156">
        <f t="shared" si="11"/>
        <v>173.47145808513133</v>
      </c>
    </row>
    <row r="157" spans="20:28" ht="12.75">
      <c r="T157">
        <f t="shared" si="12"/>
        <v>527.2579725574054</v>
      </c>
      <c r="U157" t="str">
        <f t="shared" si="9"/>
        <v>-0.00675917109735103+0.000793988030944708i</v>
      </c>
      <c r="Z157">
        <f t="shared" si="10"/>
        <v>-43.3426135102987</v>
      </c>
      <c r="AB157">
        <f t="shared" si="11"/>
        <v>173.30026827278974</v>
      </c>
    </row>
    <row r="158" spans="20:28" ht="12.75">
      <c r="T158">
        <f t="shared" si="12"/>
        <v>541.0097897489476</v>
      </c>
      <c r="U158" t="str">
        <f t="shared" si="9"/>
        <v>-0.00711408985648248+0.000857807969305927i</v>
      </c>
      <c r="Z158">
        <f t="shared" si="10"/>
        <v>-42.89492461601049</v>
      </c>
      <c r="AB158">
        <f t="shared" si="11"/>
        <v>173.12454035908527</v>
      </c>
    </row>
    <row r="159" spans="20:28" ht="12.75">
      <c r="T159">
        <f t="shared" si="12"/>
        <v>555.1202785697727</v>
      </c>
      <c r="U159" t="str">
        <f t="shared" si="9"/>
        <v>-0.00748751592187546+0.000926760838198475i</v>
      </c>
      <c r="Z159">
        <f t="shared" si="10"/>
        <v>-42.44721525030488</v>
      </c>
      <c r="AB159">
        <f t="shared" si="11"/>
        <v>172.9441501375999</v>
      </c>
    </row>
    <row r="160" spans="20:28" ht="12.75">
      <c r="T160">
        <f t="shared" si="12"/>
        <v>569.5987938081142</v>
      </c>
      <c r="U160" t="str">
        <f t="shared" si="9"/>
        <v>-0.00788039995567489+0.00100125987321783i</v>
      </c>
      <c r="Z160">
        <f t="shared" si="10"/>
        <v>-41.99948446224353</v>
      </c>
      <c r="AB160">
        <f t="shared" si="11"/>
        <v>172.75896969741882</v>
      </c>
    </row>
    <row r="161" spans="20:28" ht="12.75">
      <c r="T161">
        <f t="shared" si="12"/>
        <v>584.4549342415702</v>
      </c>
      <c r="U161" t="str">
        <f t="shared" si="9"/>
        <v>-0.00829373981878709+0.00108175162754777i</v>
      </c>
      <c r="Z161">
        <f t="shared" si="10"/>
        <v>-41.55173126490809</v>
      </c>
      <c r="AB161">
        <f t="shared" si="11"/>
        <v>172.5688672897601</v>
      </c>
    </row>
    <row r="162" spans="20:28" ht="12.75">
      <c r="T162">
        <f t="shared" si="12"/>
        <v>599.6985490007758</v>
      </c>
      <c r="U162" t="str">
        <f t="shared" si="9"/>
        <v>-0.00872858272343967+0.00116871866382578i</v>
      </c>
      <c r="Z162">
        <f t="shared" si="10"/>
        <v>-41.10395463506734</v>
      </c>
      <c r="AB162">
        <f t="shared" si="11"/>
        <v>172.3737071882293</v>
      </c>
    </row>
    <row r="163" spans="20:28" ht="12.75">
      <c r="T163">
        <f t="shared" si="12"/>
        <v>615.3397440990516</v>
      </c>
      <c r="U163" t="str">
        <f t="shared" si="9"/>
        <v>-0.0091860274605495+0.00126268246401374i</v>
      </c>
      <c r="Z163">
        <f t="shared" si="10"/>
        <v>-40.65615351289735</v>
      </c>
      <c r="AB163">
        <f t="shared" si="11"/>
        <v>172.17334954253346</v>
      </c>
    </row>
    <row r="164" spans="20:28" ht="12.75">
      <c r="T164">
        <f t="shared" si="12"/>
        <v>631.3888891323572</v>
      </c>
      <c r="U164" t="str">
        <f t="shared" si="9"/>
        <v>-0.00966722670093634+0.00136420657497698i</v>
      </c>
      <c r="Z164">
        <f t="shared" si="10"/>
        <v>-40.20832680211966</v>
      </c>
      <c r="AB164">
        <f t="shared" si="11"/>
        <v>171.96765022480582</v>
      </c>
    </row>
    <row r="165" spans="20:28" ht="12.75">
      <c r="T165">
        <f t="shared" si="12"/>
        <v>647.8566241539907</v>
      </c>
      <c r="U165" t="str">
        <f t="shared" si="9"/>
        <v>-0.0101733893697228+0.00147390000888174i</v>
      </c>
      <c r="Z165">
        <f t="shared" si="10"/>
        <v>-39.76047337005805</v>
      </c>
      <c r="AB165">
        <f t="shared" si="11"/>
        <v>171.7564606686021</v>
      </c>
    </row>
    <row r="166" spans="20:28" ht="12.75">
      <c r="T166">
        <f t="shared" si="12"/>
        <v>664.7538667285926</v>
      </c>
      <c r="U166" t="str">
        <f t="shared" si="9"/>
        <v>-0.0107057830915026+0.00159242091905223i</v>
      </c>
      <c r="Z166">
        <f t="shared" si="10"/>
        <v>-39.31259204817485</v>
      </c>
      <c r="AB166">
        <f t="shared" si="11"/>
        <v>171.53962769971398</v>
      </c>
    </row>
    <row r="167" spans="20:28" ht="12.75">
      <c r="T167">
        <f t="shared" si="12"/>
        <v>682.0918191701312</v>
      </c>
      <c r="U167" t="str">
        <f t="shared" si="9"/>
        <v>-0.011265736704027+0.00172048057363058i</v>
      </c>
      <c r="Z167">
        <f t="shared" si="10"/>
        <v>-38.864681632729464</v>
      </c>
      <c r="AB167">
        <f t="shared" si="11"/>
        <v>171.31699335850894</v>
      </c>
    </row>
    <row r="168" spans="20:28" ht="12.75">
      <c r="T168">
        <f t="shared" si="12"/>
        <v>699.8819759686664</v>
      </c>
      <c r="U168" t="str">
        <f t="shared" si="9"/>
        <v>-0.0118546428365106+0.0018588476510982i</v>
      </c>
      <c r="Z168">
        <f t="shared" si="10"/>
        <v>-38.416740885880124</v>
      </c>
      <c r="AB168">
        <f t="shared" si="11"/>
        <v>171.0883947132862</v>
      </c>
    </row>
    <row r="169" spans="20:28" ht="12.75">
      <c r="T169">
        <f t="shared" si="12"/>
        <v>718.1361314108177</v>
      </c>
      <c r="U169" t="str">
        <f t="shared" si="9"/>
        <v>-0.0124739605481425+0.00200835288378068i</v>
      </c>
      <c r="Z169">
        <f t="shared" si="10"/>
        <v>-37.96876853706379</v>
      </c>
      <c r="AB169">
        <f t="shared" si="11"/>
        <v>170.85366366385247</v>
      </c>
    </row>
    <row r="170" spans="20:28" ht="12.75">
      <c r="T170">
        <f t="shared" si="12"/>
        <v>736.866387398986</v>
      </c>
      <c r="U170" t="str">
        <f t="shared" si="9"/>
        <v>-0.0131252180206848+0.00216989407735683i</v>
      </c>
      <c r="Z170">
        <f t="shared" si="10"/>
        <v>-37.520763284893796</v>
      </c>
      <c r="AB170">
        <f t="shared" si="11"/>
        <v>170.6126267350459</v>
      </c>
    </row>
    <row r="171" spans="20:28" ht="12.75">
      <c r="T171">
        <f t="shared" si="12"/>
        <v>756.0851614745163</v>
      </c>
      <c r="U171" t="str">
        <f t="shared" si="9"/>
        <v>-0.0138100152980445+0.00234444153679767i</v>
      </c>
      <c r="Z171">
        <f t="shared" si="10"/>
        <v>-37.072723799474176</v>
      </c>
      <c r="AB171">
        <f t="shared" si="11"/>
        <v>170.36510485935665</v>
      </c>
    </row>
    <row r="172" spans="20:28" ht="12.75">
      <c r="T172">
        <f t="shared" si="12"/>
        <v>775.8051950501169</v>
      </c>
      <c r="U172" t="str">
        <f t="shared" si="9"/>
        <v>-0.0145300270636875+0.00253304393145553i</v>
      </c>
      <c r="Z172">
        <f t="shared" si="10"/>
        <v>-36.6246487253239</v>
      </c>
      <c r="AB172">
        <f t="shared" si="11"/>
        <v>170.11091314802258</v>
      </c>
    </row>
    <row r="173" spans="20:28" ht="12.75">
      <c r="T173">
        <f t="shared" si="12"/>
        <v>796.039561856996</v>
      </c>
      <c r="U173" t="str">
        <f t="shared" si="9"/>
        <v>-0.0152870054450936+0.00273683463467151i</v>
      </c>
      <c r="Z173">
        <f t="shared" si="10"/>
        <v>-36.17653668494019</v>
      </c>
      <c r="AB173">
        <f t="shared" si="11"/>
        <v>169.84986064979</v>
      </c>
    </row>
    <row r="174" spans="20:28" ht="12.75">
      <c r="T174">
        <f t="shared" si="12"/>
        <v>816.8016766123131</v>
      </c>
      <c r="U174" t="str">
        <f t="shared" si="9"/>
        <v>-0.0160827828322896+0.00295703857594035i</v>
      </c>
      <c r="Z174">
        <f t="shared" si="10"/>
        <v>-35.72838628305902</v>
      </c>
      <c r="AB174">
        <f t="shared" si="11"/>
        <v>169.5817500968657</v>
      </c>
    </row>
    <row r="175" spans="20:28" ht="12.75">
      <c r="T175">
        <f t="shared" si="12"/>
        <v>838.1053039126945</v>
      </c>
      <c r="U175" t="str">
        <f t="shared" si="9"/>
        <v>-0.0169192746949023+0.00319497964678403i</v>
      </c>
      <c r="Z175">
        <f t="shared" si="10"/>
        <v>-35.280196111732444</v>
      </c>
      <c r="AB175">
        <f t="shared" si="11"/>
        <v>169.30637763688003</v>
      </c>
    </row>
    <row r="176" spans="20:28" ht="12.75">
      <c r="T176">
        <f t="shared" si="12"/>
        <v>859.9645673597055</v>
      </c>
      <c r="U176" t="str">
        <f t="shared" si="9"/>
        <v>-0.0177984823791227+0.00345208870448254i</v>
      </c>
      <c r="Z176">
        <f t="shared" si="10"/>
        <v>-34.831964756452614</v>
      </c>
      <c r="AB176">
        <f t="shared" si="11"/>
        <v>169.0235325501795</v>
      </c>
    </row>
    <row r="177" spans="20:28" ht="12.75">
      <c r="T177">
        <f t="shared" si="12"/>
        <v>882.3939589233328</v>
      </c>
      <c r="U177" t="str">
        <f t="shared" si="9"/>
        <v>-0.0187224958635426+0.00372991222133876i</v>
      </c>
      <c r="Z177">
        <f t="shared" si="10"/>
        <v>-34.38369080313121</v>
      </c>
      <c r="AB177">
        <f t="shared" si="11"/>
        <v>168.7329969516821</v>
      </c>
    </row>
    <row r="178" spans="20:28" ht="12.75">
      <c r="T178">
        <f t="shared" si="12"/>
        <v>905.4083485496815</v>
      </c>
      <c r="U178" t="str">
        <f t="shared" si="9"/>
        <v>-0.0196934964475898+0.00403012163065531i</v>
      </c>
      <c r="Z178">
        <f t="shared" si="10"/>
        <v>-33.93537284651898</v>
      </c>
      <c r="AB178">
        <f t="shared" si="11"/>
        <v>168.43454547591273</v>
      </c>
    </row>
    <row r="179" spans="20:28" ht="12.75">
      <c r="T179">
        <f t="shared" si="12"/>
        <v>929.0229940192588</v>
      </c>
      <c r="U179" t="str">
        <f t="shared" si="9"/>
        <v>-0.0207137593438821+0.00435452342448103i</v>
      </c>
      <c r="Z179">
        <f t="shared" si="10"/>
        <v>-33.48700949974305</v>
      </c>
      <c r="AB179">
        <f t="shared" si="11"/>
        <v>168.12794494474045</v>
      </c>
    </row>
    <row r="180" spans="20:28" ht="12.75">
      <c r="T180">
        <f t="shared" si="12"/>
        <v>953.2535510623787</v>
      </c>
      <c r="U180" t="str">
        <f t="shared" si="9"/>
        <v>-0.0217856561389908+0.00470507006217029i</v>
      </c>
      <c r="Z180">
        <f t="shared" si="10"/>
        <v>-33.0385994055839</v>
      </c>
      <c r="AB180">
        <f t="shared" si="11"/>
        <v>167.81295401629924</v>
      </c>
    </row>
    <row r="181" spans="20:28" ht="12.75">
      <c r="T181">
        <f t="shared" si="12"/>
        <v>978.1160837383943</v>
      </c>
      <c r="U181" t="str">
        <f t="shared" si="9"/>
        <v>-0.0229116570833993+0.00508387175323063i</v>
      </c>
      <c r="Z181">
        <f t="shared" si="10"/>
        <v>-32.590141249279924</v>
      </c>
      <c r="AB181">
        <f t="shared" si="11"/>
        <v>167.4893228142029</v>
      </c>
    </row>
    <row r="182" spans="20:28" ht="12.75">
      <c r="T182">
        <f t="shared" si="12"/>
        <v>1003.6270750856386</v>
      </c>
      <c r="U182" t="str">
        <f t="shared" si="9"/>
        <v>-0.0240943331634698+0.00549320918220456i</v>
      </c>
      <c r="Z182">
        <f t="shared" si="10"/>
        <v>-32.14163377339277</v>
      </c>
      <c r="AB182">
        <f t="shared" si="11"/>
        <v>167.15679253579927</v>
      </c>
    </row>
    <row r="183" spans="20:28" ht="12.75">
      <c r="T183">
        <f t="shared" si="12"/>
        <v>1029.803438049135</v>
      </c>
      <c r="U183" t="str">
        <f t="shared" si="9"/>
        <v>-0.0253363579020344+0.00593554724823428i</v>
      </c>
      <c r="Z183">
        <f t="shared" si="10"/>
        <v>-31.6930757948216</v>
      </c>
      <c r="AB183">
        <f t="shared" si="11"/>
        <v>166.8150950382206</v>
      </c>
    </row>
    <row r="184" spans="20:28" ht="12.75">
      <c r="T184">
        <f t="shared" si="12"/>
        <v>1056.662526693321</v>
      </c>
      <c r="U184" t="str">
        <f t="shared" si="9"/>
        <v>-0.0266405088257522+0.00641354989678543i</v>
      </c>
      <c r="Z184">
        <f t="shared" si="10"/>
        <v>-31.24446622421057</v>
      </c>
      <c r="AB184">
        <f t="shared" si="11"/>
        <v>166.46395240100514</v>
      </c>
    </row>
    <row r="185" spans="20:28" ht="12.75">
      <c r="T185">
        <f t="shared" si="12"/>
        <v>1084.2221477072214</v>
      </c>
      <c r="U185" t="str">
        <f t="shared" si="9"/>
        <v>-0.0280096685274612+0.00693009612605534i</v>
      </c>
      <c r="Z185">
        <f t="shared" si="10"/>
        <v>-30.795804088190803</v>
      </c>
      <c r="AB185">
        <f t="shared" si="11"/>
        <v>166.1030764637875</v>
      </c>
    </row>
    <row r="186" spans="20:28" ht="12.75">
      <c r="T186">
        <f t="shared" si="12"/>
        <v>1112.5005722096932</v>
      </c>
      <c r="U186" t="str">
        <f t="shared" si="9"/>
        <v>-0.0294468252420561+0.00748829725582547i</v>
      </c>
      <c r="Z186">
        <f t="shared" si="10"/>
        <v>-30.347088554602063</v>
      </c>
      <c r="AB186">
        <f t="shared" si="11"/>
        <v>165.7321683379097</v>
      </c>
    </row>
    <row r="187" spans="20:28" ht="12.75">
      <c r="T187">
        <f t="shared" si="12"/>
        <v>1141.5165478625754</v>
      </c>
      <c r="U187" t="str">
        <f t="shared" si="9"/>
        <v>-0.0309550728411037+0.00809151555172938i</v>
      </c>
      <c r="Z187">
        <f t="shared" si="10"/>
        <v>-29.898318961261747</v>
      </c>
      <c r="AB187">
        <f t="shared" si="11"/>
        <v>165.3509178902929</v>
      </c>
    </row>
    <row r="188" spans="20:28" ht="12.75">
      <c r="T188">
        <f t="shared" si="12"/>
        <v>1171.28931129977</v>
      </c>
      <c r="U188" t="str">
        <f t="shared" si="9"/>
        <v>-0.0325376101386255+0.00874338430329425i</v>
      </c>
      <c r="Z188">
        <f t="shared" si="10"/>
        <v>-29.449494848557</v>
      </c>
      <c r="AB188">
        <f t="shared" si="11"/>
        <v>164.95900319816258</v>
      </c>
    </row>
    <row r="189" spans="20:28" ht="12.75">
      <c r="T189">
        <f t="shared" si="12"/>
        <v>1201.8386008804941</v>
      </c>
      <c r="U189" t="str">
        <f t="shared" si="9"/>
        <v>-0.0341977393842383+0.00944782945911159i</v>
      </c>
      <c r="Z189">
        <f t="shared" si="10"/>
        <v>-29.000615996380006</v>
      </c>
      <c r="AB189">
        <f t="shared" si="11"/>
        <v>164.55608997325913</v>
      </c>
    </row>
    <row r="190" spans="20:28" ht="12.75">
      <c r="T190">
        <f t="shared" si="12"/>
        <v>1233.184669775162</v>
      </c>
      <c r="U190" t="str">
        <f t="shared" si="9"/>
        <v>-0.0359388638021026+0.0102090929276506i</v>
      </c>
      <c r="Z190">
        <f t="shared" si="10"/>
        <v>-28.551682465940672</v>
      </c>
      <c r="AB190">
        <f t="shared" si="11"/>
        <v>164.14183095383905</v>
      </c>
    </row>
    <row r="191" spans="20:28" ht="12.75">
      <c r="T191">
        <f t="shared" si="12"/>
        <v>1265.348299392567</v>
      </c>
      <c r="U191" t="str">
        <f t="shared" si="9"/>
        <v>-0.0377644840141522+0.0110317576567607i</v>
      </c>
      <c r="Z191">
        <f t="shared" si="10"/>
        <v>-28.10269464700786</v>
      </c>
      <c r="AB191">
        <f t="shared" si="11"/>
        <v>163.71586526302667</v>
      </c>
    </row>
    <row r="192" spans="20:28" ht="12.75">
      <c r="T192">
        <f t="shared" si="12"/>
        <v>1298.3508131572703</v>
      </c>
      <c r="U192" t="str">
        <f t="shared" si="9"/>
        <v>-0.0396781931632601+0.0119207746089595i</v>
      </c>
      <c r="Z192">
        <f t="shared" si="10"/>
        <v>-27.65365331120277</v>
      </c>
      <c r="AB192">
        <f t="shared" si="11"/>
        <v>163.27781773211342</v>
      </c>
    </row>
    <row r="193" spans="20:28" ht="12.75">
      <c r="T193">
        <f t="shared" si="12"/>
        <v>1332.214090646327</v>
      </c>
      <c r="U193" t="str">
        <f t="shared" si="9"/>
        <v>-0.0416836705256955+0.0128814917529428i</v>
      </c>
      <c r="Z193">
        <f t="shared" si="10"/>
        <v>-27.204559672133474</v>
      </c>
      <c r="AB193">
        <f t="shared" si="11"/>
        <v>162.827298187158</v>
      </c>
    </row>
    <row r="194" spans="20:28" ht="12.75">
      <c r="T194">
        <f t="shared" si="12"/>
        <v>1366.9605820947236</v>
      </c>
      <c r="U194" t="str">
        <f t="shared" si="9"/>
        <v>-0.0437846733738331+0.0139196851938547i</v>
      </c>
      <c r="Z194">
        <f t="shared" si="10"/>
        <v>-26.755415453069066</v>
      </c>
      <c r="AB194">
        <f t="shared" si="11"/>
        <v>162.36390069777164</v>
      </c>
    </row>
    <row r="195" spans="20:28" ht="12.75">
      <c r="T195">
        <f t="shared" si="12"/>
        <v>1402.6133232791426</v>
      </c>
      <c r="U195" t="str">
        <f aca="true" t="shared" si="13" ref="U195:U258">IMDIV(IMSUM(COMPLEX($O$32,0),IMPRODUCT(COMPLEX($O$33,0),IMEXP(COMPLEX(0,-2*PI()*T195/$K$8))),IMPRODUCT(COMPLEX($O$34,0),IMEXP(COMPLEX(0,-4*PI()*T195/$K$8)))),IMSUM(COMPLEX($O$35,0),IMPRODUCT(COMPLEX($O$36,0),IMEXP(COMPLEX(0,-2*PI()*T195/$K$8))),IMPRODUCT(COMPLEX($O$37,0),IMEXP(COMPLEX(0,-4*PI()*T195/$K$8)))))</f>
        <v>-0.0459850268163128+0.0150415925657283i</v>
      </c>
      <c r="Z195">
        <f aca="true" t="shared" si="14" ref="Z195:Z258">20*LOG10(IMABS(U195))</f>
        <v>-26.306222963106862</v>
      </c>
      <c r="AB195">
        <f aca="true" t="shared" si="15" ref="AB195:AB258">180*ATAN2(IMREAL(U195),IMAGINARY(U195))/PI()</f>
        <v>161.88720278655273</v>
      </c>
    </row>
    <row r="196" spans="20:28" ht="12.75">
      <c r="T196">
        <f t="shared" si="12"/>
        <v>1439.1959507899217</v>
      </c>
      <c r="U196" t="str">
        <f t="shared" si="13"/>
        <v>-0.0482886113062469+0.0162539488081i</v>
      </c>
      <c r="Z196">
        <f t="shared" si="14"/>
        <v>-25.856985182779695</v>
      </c>
      <c r="AB196">
        <f t="shared" si="15"/>
        <v>161.39676459828505</v>
      </c>
    </row>
    <row r="197" spans="20:28" ht="12.75">
      <c r="T197">
        <f aca="true" t="shared" si="16" ref="T197:T260">T196*$Q$3</f>
        <v>1476.732717701333</v>
      </c>
      <c r="U197" t="str">
        <f t="shared" si="13"/>
        <v>-0.0506993474659546+0.0175640244453074i</v>
      </c>
      <c r="Z197">
        <f t="shared" si="14"/>
        <v>-25.407705860211415</v>
      </c>
      <c r="AB197">
        <f t="shared" si="15"/>
        <v>160.8921280278425</v>
      </c>
    </row>
    <row r="198" spans="20:28" ht="12.75">
      <c r="T198">
        <f t="shared" si="16"/>
        <v>1515.248509650571</v>
      </c>
      <c r="U198" t="str">
        <f t="shared" si="13"/>
        <v>-0.0532211778303032+0.018979666480078i</v>
      </c>
      <c r="Z198">
        <f t="shared" si="14"/>
        <v>-24.958389618964326</v>
      </c>
      <c r="AB198">
        <f t="shared" si="15"/>
        <v>160.37281580628547</v>
      </c>
    </row>
    <row r="199" spans="20:28" ht="12.75">
      <c r="T199">
        <f t="shared" si="16"/>
        <v>1554.7688613361067</v>
      </c>
      <c r="U199" t="str">
        <f t="shared" si="13"/>
        <v>-0.0558580450572569+0.0205093420020305i</v>
      </c>
      <c r="Z199">
        <f t="shared" si="14"/>
        <v>-24.50904207900762</v>
      </c>
      <c r="AB199">
        <f t="shared" si="15"/>
        <v>159.83833054476807</v>
      </c>
    </row>
    <row r="200" spans="20:28" ht="12.75">
      <c r="T200">
        <f t="shared" si="16"/>
        <v>1595.3199734463526</v>
      </c>
      <c r="U200" t="str">
        <f t="shared" si="13"/>
        <v>-0.0586138660966605+0.0221621845960914i</v>
      </c>
      <c r="Z200">
        <f t="shared" si="14"/>
        <v>-24.0596699921771</v>
      </c>
      <c r="AB200">
        <f t="shared" si="15"/>
        <v>159.2881537364564</v>
      </c>
    </row>
    <row r="201" spans="20:28" ht="12.75">
      <c r="T201">
        <f t="shared" si="16"/>
        <v>1636.9287300298513</v>
      </c>
      <c r="U201" t="str">
        <f t="shared" si="13"/>
        <v>-0.061492501741996+0.0239480436134063i</v>
      </c>
      <c r="Z201">
        <f t="shared" si="14"/>
        <v>-23.61028139380973</v>
      </c>
      <c r="AB201">
        <f t="shared" si="15"/>
        <v>158.72174471718722</v>
      </c>
    </row>
    <row r="202" spans="20:28" ht="12.75">
      <c r="T202">
        <f t="shared" si="16"/>
        <v>1679.6227163185135</v>
      </c>
      <c r="U202" t="str">
        <f t="shared" si="13"/>
        <v>-0.0644977209177242+0.0258775363376876i</v>
      </c>
      <c r="Z202">
        <f t="shared" si="14"/>
        <v>-23.16088577231808</v>
      </c>
      <c r="AB202">
        <f t="shared" si="15"/>
        <v>158.1385395862192</v>
      </c>
    </row>
    <row r="203" spans="20:28" ht="12.75">
      <c r="T203">
        <f t="shared" si="16"/>
        <v>1723.430237015716</v>
      </c>
      <c r="U203" t="str">
        <f t="shared" si="13"/>
        <v>-0.0676331589747017+0.0279621030405523i</v>
      </c>
      <c r="Z203">
        <f t="shared" si="14"/>
        <v>-22.711494258649502</v>
      </c>
      <c r="AB203">
        <f t="shared" si="15"/>
        <v>157.5379500893468</v>
      </c>
    </row>
    <row r="204" spans="20:28" ht="12.75">
      <c r="T204">
        <f t="shared" si="16"/>
        <v>1768.3803350613855</v>
      </c>
      <c r="U204" t="str">
        <f t="shared" si="13"/>
        <v>-0.0709022691773812+0.0302140648683968i</v>
      </c>
      <c r="Z204">
        <f t="shared" si="14"/>
        <v>-22.262119837841688</v>
      </c>
      <c r="AB204">
        <f t="shared" si="15"/>
        <v>156.9193624675381</v>
      </c>
    </row>
    <row r="205" spans="20:28" ht="12.75">
      <c r="T205">
        <f t="shared" si="16"/>
        <v>1814.5028108865083</v>
      </c>
      <c r="U205" t="str">
        <f t="shared" si="13"/>
        <v>-0.074308266471189+0.0326466844384887i</v>
      </c>
      <c r="Z205">
        <f t="shared" si="14"/>
        <v>-21.812777584959417</v>
      </c>
      <c r="AB205">
        <f t="shared" si="15"/>
        <v>156.2821362757052</v>
      </c>
    </row>
    <row r="206" spans="20:28" ht="12.75">
      <c r="T206">
        <f t="shared" si="16"/>
        <v>1861.828242169833</v>
      </c>
      <c r="U206" t="str">
        <f t="shared" si="13"/>
        <v>-0.0778540625130067+0.0352742289398832i</v>
      </c>
      <c r="Z206">
        <f t="shared" si="14"/>
        <v>-21.363484928028996</v>
      </c>
      <c r="AB206">
        <f t="shared" si="15"/>
        <v>155.62560317745178</v>
      </c>
    </row>
    <row r="207" spans="20:28" ht="12.75">
      <c r="T207">
        <f t="shared" si="16"/>
        <v>1910.3880041098616</v>
      </c>
      <c r="U207" t="str">
        <f t="shared" si="13"/>
        <v>-0.0815421908357849+0.0381120354322199i</v>
      </c>
      <c r="Z207">
        <f t="shared" si="14"/>
        <v>-20.91426194075286</v>
      </c>
      <c r="AB207">
        <f t="shared" si="15"/>
        <v>154.94906572360588</v>
      </c>
    </row>
    <row r="208" spans="20:28" ht="12.75">
      <c r="T208">
        <f t="shared" si="16"/>
        <v>1960.2142902255705</v>
      </c>
      <c r="U208" t="str">
        <f t="shared" si="13"/>
        <v>-0.0853747208985+0.0411765779084833i</v>
      </c>
      <c r="Z208">
        <f t="shared" si="14"/>
        <v>-20.465131668046123</v>
      </c>
      <c r="AB208">
        <f t="shared" si="15"/>
        <v>154.251796124348</v>
      </c>
    </row>
    <row r="209" spans="20:28" ht="12.75">
      <c r="T209">
        <f t="shared" si="16"/>
        <v>2011.3401336996503</v>
      </c>
      <c r="U209" t="str">
        <f t="shared" si="13"/>
        <v>-0.0893531596477273+0.0444855355316792i</v>
      </c>
      <c r="Z209">
        <f t="shared" si="14"/>
        <v>-20.016120487632495</v>
      </c>
      <c r="AB209">
        <f t="shared" si="15"/>
        <v>153.53303502734508</v>
      </c>
    </row>
    <row r="210" spans="20:28" ht="12.75">
      <c r="T210">
        <f t="shared" si="16"/>
        <v>2063.7994292784156</v>
      </c>
      <c r="U210" t="str">
        <f t="shared" si="13"/>
        <v>-0.0934783390875255+0.0480578612645572i</v>
      </c>
      <c r="Z210">
        <f t="shared" si="14"/>
        <v>-19.56725851122153</v>
      </c>
      <c r="AB210">
        <f t="shared" si="15"/>
        <v>152.7919903172079</v>
      </c>
    </row>
    <row r="211" spans="20:28" ht="12.75">
      <c r="T211">
        <f t="shared" si="16"/>
        <v>2117.626955742903</v>
      </c>
      <c r="U211" t="str">
        <f t="shared" si="13"/>
        <v>-0.0977502882247416+0.051913849880321i</v>
      </c>
      <c r="Z211">
        <f t="shared" si="14"/>
        <v>-19.11858002899119</v>
      </c>
      <c r="AB211">
        <f t="shared" si="15"/>
        <v>152.0278359550693</v>
      </c>
    </row>
    <row r="212" spans="20:28" ht="12.75">
      <c r="T212">
        <f t="shared" si="16"/>
        <v>2172.8583989660547</v>
      </c>
      <c r="U212" t="str">
        <f t="shared" si="13"/>
        <v>-0.102168087630704+0.0560752040635007i</v>
      </c>
      <c r="Z212">
        <f t="shared" si="14"/>
        <v>-18.670124001319003</v>
      </c>
      <c r="AB212">
        <f t="shared" si="15"/>
        <v>151.23971088119208</v>
      </c>
    </row>
    <row r="213" spans="20:28" ht="12.75">
      <c r="T213">
        <f t="shared" si="16"/>
        <v>2229.530375571273</v>
      </c>
      <c r="U213" t="str">
        <f t="shared" si="13"/>
        <v>-0.106729704744109+0.0605650969766317i</v>
      </c>
      <c r="Z213">
        <f t="shared" si="14"/>
        <v>-18.2219346018747</v>
      </c>
      <c r="AB213">
        <f t="shared" si="15"/>
        <v>150.42671800827526</v>
      </c>
    </row>
    <row r="214" spans="20:28" ht="12.75">
      <c r="T214">
        <f t="shared" si="16"/>
        <v>2287.6804572080346</v>
      </c>
      <c r="U214" t="str">
        <f t="shared" si="13"/>
        <v>-0.111431807940982+0.0654082292717243i</v>
      </c>
      <c r="Z214">
        <f t="shared" si="14"/>
        <v>-17.774061816362423</v>
      </c>
      <c r="AB214">
        <f t="shared" si="15"/>
        <v>149.58792333854706</v>
      </c>
    </row>
    <row r="215" spans="20:28" ht="12.75">
      <c r="T215">
        <f t="shared" si="16"/>
        <v>2347.347195460652</v>
      </c>
      <c r="U215" t="str">
        <f t="shared" si="13"/>
        <v>-0.116269557328466+0.0706308780574633i</v>
      </c>
      <c r="Z215">
        <f t="shared" si="14"/>
        <v>-17.32656210123055</v>
      </c>
      <c r="AB215">
        <f t="shared" si="15"/>
        <v>148.72235524419426</v>
      </c>
    </row>
    <row r="216" spans="20:28" ht="12.75">
      <c r="T216">
        <f t="shared" si="16"/>
        <v>2408.5701474067023</v>
      </c>
      <c r="U216" t="str">
        <f t="shared" si="13"/>
        <v>-0.121236370191159+0.0762609347845908i</v>
      </c>
      <c r="Z216">
        <f t="shared" si="14"/>
        <v>-16.87949910672117</v>
      </c>
      <c r="AB216">
        <f t="shared" si="15"/>
        <v>147.82900395780277</v>
      </c>
    </row>
    <row r="217" spans="20:28" ht="12.75">
      <c r="T217">
        <f t="shared" si="16"/>
        <v>2471.3899018420634</v>
      </c>
      <c r="U217" t="str">
        <f t="shared" si="13"/>
        <v>-0.126323659052841+0.0823279283753518i</v>
      </c>
      <c r="Z217">
        <f t="shared" si="14"/>
        <v>-16.43294446845265</v>
      </c>
      <c r="AB217">
        <f t="shared" si="15"/>
        <v>146.90682132783957</v>
      </c>
    </row>
    <row r="218" spans="20:28" ht="12.75">
      <c r="T218">
        <f t="shared" si="16"/>
        <v>2535.8481061899456</v>
      </c>
      <c r="U218" t="str">
        <f t="shared" si="13"/>
        <v>-0.131520540432247+0.088863029190219i</v>
      </c>
      <c r="Z218">
        <f t="shared" si="14"/>
        <v>-15.986978671500678</v>
      </c>
      <c r="AB218">
        <f t="shared" si="15"/>
        <v>145.9547209034813</v>
      </c>
    </row>
    <row r="219" spans="20:28" ht="12.75">
      <c r="T219">
        <f t="shared" si="16"/>
        <v>2601.9874941117578</v>
      </c>
      <c r="U219" t="str">
        <f t="shared" si="13"/>
        <v>-0.136813512599321+0.0958990285922467i</v>
      </c>
      <c r="Z219">
        <f t="shared" si="14"/>
        <v>-15.54169199044866</v>
      </c>
      <c r="AB219">
        <f t="shared" si="15"/>
        <v>144.97157842348926</v>
      </c>
    </row>
    <row r="220" spans="20:28" ht="12.75">
      <c r="T220">
        <f t="shared" si="16"/>
        <v>2669.851913838115</v>
      </c>
      <c r="U220" t="str">
        <f t="shared" si="13"/>
        <v>-0.142186101010847+0.103470287933679i</v>
      </c>
      <c r="Z220">
        <f t="shared" si="14"/>
        <v>-15.097185508190712</v>
      </c>
      <c r="AB220">
        <f t="shared" si="15"/>
        <v>143.9562327953941</v>
      </c>
    </row>
    <row r="221" spans="20:28" ht="12.75">
      <c r="T221">
        <f t="shared" si="16"/>
        <v>2739.486357238766</v>
      </c>
      <c r="U221" t="str">
        <f t="shared" si="13"/>
        <v>-0.147618470664207+0.111612649755863i</v>
      </c>
      <c r="Z221">
        <f t="shared" si="14"/>
        <v>-14.653572215213106</v>
      </c>
      <c r="AB221">
        <f t="shared" si="15"/>
        <v>142.90748766386363</v>
      </c>
    </row>
    <row r="222" spans="20:28" ht="12.75">
      <c r="T222">
        <f t="shared" si="16"/>
        <v>2810.9369896507196</v>
      </c>
      <c r="U222" t="str">
        <f t="shared" si="13"/>
        <v>-0.15308700540177+0.120363302872616i</v>
      </c>
      <c r="Z222">
        <f t="shared" si="14"/>
        <v>-14.210978189714616</v>
      </c>
      <c r="AB222">
        <f t="shared" si="15"/>
        <v>141.8241136806103</v>
      </c>
    </row>
    <row r="223" spans="20:28" ht="12.75">
      <c r="T223">
        <f t="shared" si="16"/>
        <v>2884.2511804843384</v>
      </c>
      <c r="U223" t="str">
        <f t="shared" si="13"/>
        <v>-0.15856385528471+0.129760591822344i</v>
      </c>
      <c r="Z223">
        <f t="shared" si="14"/>
        <v>-13.769543857030362</v>
      </c>
      <c r="AB223">
        <f t="shared" si="15"/>
        <v>140.7048516026156</v>
      </c>
    </row>
    <row r="224" spans="20:28" ht="12.75">
      <c r="T224">
        <f t="shared" si="16"/>
        <v>2959.4775346276924</v>
      </c>
      <c r="U224" t="str">
        <f t="shared" si="13"/>
        <v>-0.164016454594481+0.139843759962628i</v>
      </c>
      <c r="Z224">
        <f t="shared" si="14"/>
        <v>-13.32942532441908</v>
      </c>
      <c r="AB224">
        <f t="shared" si="15"/>
        <v>139.5484163600739</v>
      </c>
    </row>
    <row r="225" spans="20:28" ht="12.75">
      <c r="T225">
        <f t="shared" si="16"/>
        <v>3036.6659246699974</v>
      </c>
      <c r="U225" t="str">
        <f t="shared" si="13"/>
        <v>-0.169407014882714+0.15065261429941i</v>
      </c>
      <c r="Z225">
        <f t="shared" si="14"/>
        <v>-12.890795784189972</v>
      </c>
      <c r="AB225">
        <f t="shared" si="15"/>
        <v>138.35350225018925</v>
      </c>
    </row>
    <row r="226" spans="20:28" ht="12.75">
      <c r="T226">
        <f t="shared" si="16"/>
        <v>3115.867523965493</v>
      </c>
      <c r="U226" t="str">
        <f t="shared" si="13"/>
        <v>-0.1746919998451+0.162227099073323i</v>
      </c>
      <c r="Z226">
        <f t="shared" si="14"/>
        <v>-12.453846974319038</v>
      </c>
      <c r="AB226">
        <f t="shared" si="15"/>
        <v>137.1187894267695</v>
      </c>
    </row>
    <row r="227" spans="20:28" ht="12.75">
      <c r="T227">
        <f t="shared" si="16"/>
        <v>3197.134840559689</v>
      </c>
      <c r="U227" t="str">
        <f t="shared" si="13"/>
        <v>-0.179821591710294+0.174606764280056i</v>
      </c>
      <c r="Z227">
        <f t="shared" si="14"/>
        <v>-12.018790681007982</v>
      </c>
      <c r="AB227">
        <f t="shared" si="15"/>
        <v>135.84295186776535</v>
      </c>
    </row>
    <row r="228" spans="20:28" ht="12.75">
      <c r="T228">
        <f t="shared" si="16"/>
        <v>3280.5217520004644</v>
      </c>
      <c r="U228" t="str">
        <f t="shared" si="13"/>
        <v>-0.184739162366928+0.187830114829171i</v>
      </c>
      <c r="Z228">
        <f t="shared" si="14"/>
        <v>-11.58586026199499</v>
      </c>
      <c r="AB228">
        <f t="shared" si="15"/>
        <v>134.5246670120001</v>
      </c>
    </row>
    <row r="229" spans="20:28" ht="12.75">
      <c r="T229">
        <f t="shared" si="16"/>
        <v>3366.0835410571035</v>
      </c>
      <c r="U229" t="str">
        <f t="shared" si="13"/>
        <v>-0.189380766636025+0.201933826136536i</v>
      </c>
      <c r="Z229">
        <f t="shared" si="14"/>
        <v>-11.155312162755067</v>
      </c>
      <c r="AB229">
        <f t="shared" si="15"/>
        <v>133.16262726093362</v>
      </c>
    </row>
    <row r="230" spans="20:28" ht="12.75">
      <c r="T230">
        <f t="shared" si="16"/>
        <v>3453.876932370947</v>
      </c>
      <c r="U230" t="str">
        <f t="shared" si="13"/>
        <v>-0.193674679930543+0.216951812835556i</v>
      </c>
      <c r="Z230">
        <f t="shared" si="14"/>
        <v>-10.727427389987628</v>
      </c>
      <c r="AB230">
        <f t="shared" si="15"/>
        <v>131.75555353933433</v>
      </c>
    </row>
    <row r="231" spans="20:28" ht="12.75">
      <c r="T231">
        <f t="shared" si="16"/>
        <v>3543.9601300619565</v>
      </c>
      <c r="U231" t="str">
        <f t="shared" si="13"/>
        <v>-0.197541007969539+0.232914139262443i</v>
      </c>
      <c r="Z231">
        <f t="shared" si="14"/>
        <v>-10.302512898018817</v>
      </c>
      <c r="AB231">
        <f t="shared" si="15"/>
        <v>130.3022110977262</v>
      </c>
    </row>
    <row r="232" spans="20:28" ht="12.75">
      <c r="T232">
        <f t="shared" si="16"/>
        <v>3636.392856316124</v>
      </c>
      <c r="U232" t="str">
        <f t="shared" si="13"/>
        <v>-0.200891402094324+0.249845763740754i</v>
      </c>
      <c r="Z232">
        <f t="shared" si="14"/>
        <v>-9.880902834030307</v>
      </c>
      <c r="AB232">
        <f t="shared" si="15"/>
        <v>128.80142771691013</v>
      </c>
    </row>
    <row r="233" spans="20:28" ht="12.75">
      <c r="T233">
        <f t="shared" si="16"/>
        <v>3731.2363909793094</v>
      </c>
      <c r="U233" t="str">
        <f t="shared" si="13"/>
        <v>-0.20362891982063+0.267765113806812i</v>
      </c>
      <c r="Z233">
        <f t="shared" si="14"/>
        <v>-9.462959577592883</v>
      </c>
      <c r="AB233">
        <f t="shared" si="15"/>
        <v>127.25211443732769</v>
      </c>
    </row>
    <row r="234" spans="20:28" ht="12.75">
      <c r="T234">
        <f t="shared" si="16"/>
        <v>3828.553612183756</v>
      </c>
      <c r="U234" t="str">
        <f t="shared" si="13"/>
        <v>-0.205648076172076+0.286682496724341i</v>
      </c>
      <c r="Z234">
        <f t="shared" si="14"/>
        <v>-9.049074499203995</v>
      </c>
      <c r="AB234">
        <f t="shared" si="15"/>
        <v>125.65328888055593</v>
      </c>
    </row>
    <row r="235" spans="20:28" ht="12.75">
      <c r="T235">
        <f t="shared" si="16"/>
        <v>3928.4090380342145</v>
      </c>
      <c r="U235" t="str">
        <f t="shared" si="13"/>
        <v>-0.206835136528907+0.306598359238742i</v>
      </c>
      <c r="Z235">
        <f t="shared" si="14"/>
        <v>-8.63966835193187</v>
      </c>
      <c r="AB235">
        <f t="shared" si="15"/>
        <v>124.00410115336193</v>
      </c>
    </row>
    <row r="236" spans="20:28" ht="12.75">
      <c r="T236">
        <f t="shared" si="16"/>
        <v>4030.8688693813197</v>
      </c>
      <c r="U236" t="str">
        <f t="shared" si="13"/>
        <v>-0.20706870546172+0.327501422722311i</v>
      </c>
      <c r="Z236">
        <f t="shared" si="14"/>
        <v>-8.235191200635315</v>
      </c>
      <c r="AB236">
        <f t="shared" si="15"/>
        <v>122.30386222374096</v>
      </c>
    </row>
    <row r="237" spans="20:28" ht="12.75">
      <c r="T237">
        <f t="shared" si="16"/>
        <v>4136.001033710565</v>
      </c>
      <c r="U237" t="str">
        <f t="shared" si="13"/>
        <v>-0.206220667385795+0.34936673468921i</v>
      </c>
      <c r="Z237">
        <f t="shared" si="14"/>
        <v>-7.8361217855455445</v>
      </c>
      <c r="AB237">
        <f t="shared" si="15"/>
        <v>120.5520745311507</v>
      </c>
    </row>
    <row r="238" spans="20:28" ht="12.75">
      <c r="T238">
        <f t="shared" si="16"/>
        <v>4243.875230175986</v>
      </c>
      <c r="U238" t="str">
        <f t="shared" si="13"/>
        <v>-0.204157532788402+0.372153694870437i</v>
      </c>
      <c r="Z238">
        <f t="shared" si="14"/>
        <v>-7.4429662124892975</v>
      </c>
      <c r="AB238">
        <f t="shared" si="15"/>
        <v>118.74846443924099</v>
      </c>
    </row>
    <row r="239" spans="20:28" ht="12.75">
      <c r="T239">
        <f t="shared" si="16"/>
        <v>4354.562975808395</v>
      </c>
      <c r="U239" t="str">
        <f t="shared" si="13"/>
        <v>-0.200742237067151+0.395804133018012i</v>
      </c>
      <c r="Z239">
        <f t="shared" si="14"/>
        <v>-7.056255862161432</v>
      </c>
      <c r="AB239">
        <f t="shared" si="15"/>
        <v>116.89301596026688</v>
      </c>
    </row>
    <row r="240" spans="20:28" ht="12.75">
      <c r="T240">
        <f t="shared" si="16"/>
        <v>4468.137652928815</v>
      </c>
      <c r="U240" t="str">
        <f t="shared" si="13"/>
        <v>-0.19583642650396+0.420240535266361i</v>
      </c>
      <c r="Z240">
        <f t="shared" si="14"/>
        <v>-6.676544417177578</v>
      </c>
      <c r="AB240">
        <f t="shared" si="15"/>
        <v>114.98600498073658</v>
      </c>
    </row>
    <row r="241" spans="20:28" ht="12.75">
      <c r="T241">
        <f t="shared" si="16"/>
        <v>4584.674557798534</v>
      </c>
      <c r="U241" t="str">
        <f t="shared" si="13"/>
        <v>-0.189303246597506+0.44536453458409i</v>
      </c>
      <c r="Z241">
        <f t="shared" si="14"/>
        <v>-6.304403919776497</v>
      </c>
      <c r="AB241">
        <f t="shared" si="15"/>
        <v>113.02803300580273</v>
      </c>
    </row>
    <row r="242" spans="20:28" ht="12.75">
      <c r="T242">
        <f t="shared" si="16"/>
        <v>4704.250950538039</v>
      </c>
      <c r="U242" t="str">
        <f t="shared" si="13"/>
        <v>-0.181010621309633+0.471055796406909i</v>
      </c>
      <c r="Z242">
        <f t="shared" si="14"/>
        <v>-5.940419796406189</v>
      </c>
      <c r="AB242">
        <f t="shared" si="15"/>
        <v>111.02005922803203</v>
      </c>
    </row>
    <row r="243" spans="20:28" ht="12.75">
      <c r="T243">
        <f t="shared" si="16"/>
        <v>4826.946106347929</v>
      </c>
      <c r="U243" t="str">
        <f t="shared" si="13"/>
        <v>-0.170834977848435+0.497171440267735i</v>
      </c>
      <c r="Z243">
        <f t="shared" si="14"/>
        <v>-5.585184819062521</v>
      </c>
      <c r="AB243">
        <f t="shared" si="15"/>
        <v>108.96342953144563</v>
      </c>
    </row>
    <row r="244" spans="20:28" ht="12.75">
      <c r="T244">
        <f t="shared" si="16"/>
        <v>4952.841368065751</v>
      </c>
      <c r="U244" t="str">
        <f t="shared" si="13"/>
        <v>-0.158665331471762+0.523546139156982i</v>
      </c>
      <c r="Z244">
        <f t="shared" si="14"/>
        <v>-5.239292017459524</v>
      </c>
      <c r="AB244">
        <f t="shared" si="15"/>
        <v>106.85990088513621</v>
      </c>
    </row>
    <row r="245" spans="20:28" ht="12.75">
      <c r="T245">
        <f t="shared" si="16"/>
        <v>5082.02020009362</v>
      </c>
      <c r="U245" t="str">
        <f t="shared" si="13"/>
        <v>-0.144407600698976+0.549993027523233i</v>
      </c>
      <c r="Z245">
        <f t="shared" si="14"/>
        <v>-4.903326610249933</v>
      </c>
      <c r="AB245">
        <f t="shared" si="15"/>
        <v>104.71165948638723</v>
      </c>
    </row>
    <row r="246" spans="20:28" ht="12.75">
      <c r="T246">
        <f t="shared" si="16"/>
        <v>5214.5682437323585</v>
      </c>
      <c r="U246" t="str">
        <f t="shared" si="13"/>
        <v>-0.127988978819404+0.57630552386215i</v>
      </c>
      <c r="Z246">
        <f t="shared" si="14"/>
        <v>-4.577857085617048</v>
      </c>
      <c r="AB246">
        <f t="shared" si="15"/>
        <v>102.5213310059059</v>
      </c>
    </row>
    <row r="247" spans="20:28" ht="12.75">
      <c r="T247">
        <f t="shared" si="16"/>
        <v>5350.573373958855</v>
      </c>
      <c r="U247" t="str">
        <f t="shared" si="13"/>
        <v>-0.10936214745071+0.602260133448899i</v>
      </c>
      <c r="Z247">
        <f t="shared" si="14"/>
        <v>-4.263425628273968</v>
      </c>
      <c r="AB247">
        <f t="shared" si="15"/>
        <v>100.29198139024683</v>
      </c>
    </row>
    <row r="248" spans="20:28" ht="12.75">
      <c r="T248">
        <f t="shared" si="16"/>
        <v>5490.125757684269</v>
      </c>
      <c r="U248" t="str">
        <f t="shared" si="13"/>
        <v>-0.0885090877558369+0.627620241366514i</v>
      </c>
      <c r="Z248">
        <f t="shared" si="14"/>
        <v>-3.96053815640603</v>
      </c>
      <c r="AB248">
        <f t="shared" si="15"/>
        <v>98.0271069055647</v>
      </c>
    </row>
    <row r="249" spans="20:28" ht="12.75">
      <c r="T249">
        <f t="shared" si="16"/>
        <v>5633.31791353172</v>
      </c>
      <c r="U249" t="str">
        <f t="shared" si="13"/>
        <v>-0.065444230602338+0.652140838176398i</v>
      </c>
      <c r="Z249">
        <f t="shared" si="14"/>
        <v>-3.669654292379725</v>
      </c>
      <c r="AB249">
        <f t="shared" si="15"/>
        <v>95.7306124694494</v>
      </c>
    </row>
    <row r="250" spans="20:28" ht="12.75">
      <c r="T250">
        <f t="shared" si="16"/>
        <v>5780.244773173075</v>
      </c>
      <c r="U250" t="str">
        <f t="shared" si="13"/>
        <v>-0.0402166935577202+0.675574045371034i</v>
      </c>
      <c r="Z250">
        <f t="shared" si="14"/>
        <v>-3.391177638439284</v>
      </c>
      <c r="AB250">
        <f t="shared" si="15"/>
        <v>93.4067778070513</v>
      </c>
    </row>
    <row r="251" spans="20:28" ht="12.75">
      <c r="T251">
        <f t="shared" si="16"/>
        <v>5931.00374426552</v>
      </c>
      <c r="U251" t="str">
        <f t="shared" si="13"/>
        <v>-0.0129113835105756+0.697675232338952i</v>
      </c>
      <c r="Z251">
        <f t="shared" si="14"/>
        <v>-3.1254467565010065</v>
      </c>
      <c r="AB251">
        <f t="shared" si="15"/>
        <v>91.0602115615947</v>
      </c>
    </row>
    <row r="252" spans="20:28" ht="12.75">
      <c r="T252">
        <f t="shared" si="16"/>
        <v>6085.694775029614</v>
      </c>
      <c r="U252" t="str">
        <f t="shared" si="13"/>
        <v>0.0163512005129513+0.718209449641522i</v>
      </c>
      <c r="Z252">
        <f t="shared" si="14"/>
        <v>-2.8727272539880304</v>
      </c>
      <c r="AB252">
        <f t="shared" si="15"/>
        <v>88.69579414895385</v>
      </c>
    </row>
    <row r="253" spans="20:28" ht="12.75">
      <c r="T253">
        <f t="shared" si="16"/>
        <v>6244.420420511662</v>
      </c>
      <c r="U253" t="str">
        <f t="shared" si="13"/>
        <v>0.0474165519277847+0.736957853956255i</v>
      </c>
      <c r="Z253">
        <f t="shared" si="14"/>
        <v>-2.633205351856372</v>
      </c>
      <c r="AB253">
        <f t="shared" si="15"/>
        <v>86.3186108188992</v>
      </c>
    </row>
    <row r="254" spans="20:28" ht="12.75">
      <c r="T254">
        <f t="shared" si="16"/>
        <v>6407.285910574327</v>
      </c>
      <c r="U254" t="str">
        <f t="shared" si="13"/>
        <v>0.0800991226223682+0.753723775930534i</v>
      </c>
      <c r="Z254">
        <f t="shared" si="14"/>
        <v>-2.406983255843851</v>
      </c>
      <c r="AB254">
        <f t="shared" si="15"/>
        <v>83.93387701095538</v>
      </c>
    </row>
    <row r="255" spans="20:28" ht="12.75">
      <c r="T255">
        <f t="shared" si="16"/>
        <v>6574.399219660551</v>
      </c>
      <c r="U255" t="str">
        <f t="shared" si="13"/>
        <v>0.114186564623163+0.76833808860675i</v>
      </c>
      <c r="Z255">
        <f t="shared" si="14"/>
        <v>-2.1940765701243023</v>
      </c>
      <c r="AB255">
        <f t="shared" si="15"/>
        <v>81.54685860860313</v>
      </c>
    </row>
    <row r="256" spans="20:28" ht="12.75">
      <c r="T256">
        <f t="shared" si="16"/>
        <v>6745.87113837705</v>
      </c>
      <c r="U256" t="str">
        <f t="shared" si="13"/>
        <v>0.149445046415588+0.780663572382819i</v>
      </c>
      <c r="Z256">
        <f t="shared" si="14"/>
        <v>-1.9944138898728427</v>
      </c>
      <c r="AB256">
        <f t="shared" si="15"/>
        <v>79.16279004741752</v>
      </c>
    </row>
    <row r="257" spans="20:28" ht="12.75">
      <c r="T257">
        <f t="shared" si="16"/>
        <v>6921.8153469448225</v>
      </c>
      <c r="U257" t="str">
        <f t="shared" si="13"/>
        <v>0.18562536360955+0.790598039642735i</v>
      </c>
      <c r="Z257">
        <f t="shared" si="14"/>
        <v>-1.8078385943575284</v>
      </c>
      <c r="AB257">
        <f t="shared" si="15"/>
        <v>76.78679338204196</v>
      </c>
    </row>
    <row r="258" spans="20:28" ht="12.75">
      <c r="T258">
        <f t="shared" si="16"/>
        <v>7102.348490565391</v>
      </c>
      <c r="U258" t="str">
        <f t="shared" si="13"/>
        <v>0.222469509382362+0.798076071114663i</v>
      </c>
      <c r="Z258">
        <f t="shared" si="14"/>
        <v>-1.6341127453227373</v>
      </c>
      <c r="AB258">
        <f t="shared" si="15"/>
        <v>74.4238013469171</v>
      </c>
    </row>
    <row r="259" spans="20:28" ht="12.75">
      <c r="T259">
        <f t="shared" si="16"/>
        <v>7287.590256752714</v>
      </c>
      <c r="U259" t="str">
        <f aca="true" t="shared" si="17" ref="U259:U322">IMDIV(IMSUM(COMPLEX($O$32,0),IMPRODUCT(COMPLEX($O$33,0),IMEXP(COMPLEX(0,-2*PI()*T259/$K$8))),IMPRODUCT(COMPLEX($O$34,0),IMEXP(COMPLEX(0,-4*PI()*T259/$K$8)))),IMSUM(COMPLEX($O$35,0),IMPRODUCT(COMPLEX($O$36,0),IMEXP(COMPLEX(0,-2*PI()*T259/$K$8))),IMPRODUCT(COMPLEX($O$37,0),IMEXP(COMPLEX(0,-4*PI()*T259/$K$8)))))</f>
        <v>0.259717346835071+0.803069316559631i</v>
      </c>
      <c r="Z259">
        <f aca="true" t="shared" si="18" ref="Z259:Z302">20*LOG10(IMABS(U259))</f>
        <v>-1.4729228871545268</v>
      </c>
      <c r="AB259">
        <f aca="true" t="shared" si="19" ref="AB259:AB302">180*ATAN2(IMREAL(U259),IMAGINARY(U259))/PI()</f>
        <v>72.07848716422322</v>
      </c>
    </row>
    <row r="260" spans="20:28" ht="12.75">
      <c r="T260">
        <f t="shared" si="16"/>
        <v>7477.663454682055</v>
      </c>
      <c r="U260" t="str">
        <f t="shared" si="17"/>
        <v>0.297113034631601+0.805585413089138i</v>
      </c>
      <c r="Z260">
        <f t="shared" si="18"/>
        <v>-1.3238874549730855</v>
      </c>
      <c r="AB260">
        <f t="shared" si="19"/>
        <v>69.75520339068851</v>
      </c>
    </row>
    <row r="261" spans="20:28" ht="12.75">
      <c r="T261">
        <f aca="true" t="shared" si="20" ref="T261:T302">T260*$Q$3</f>
        <v>7672.694096608418</v>
      </c>
      <c r="U261" t="str">
        <f t="shared" si="17"/>
        <v>0.334410896232773+0.805665664314093i</v>
      </c>
      <c r="Z261">
        <f t="shared" si="18"/>
        <v>-1.186565431377927</v>
      </c>
      <c r="AB261">
        <f t="shared" si="19"/>
        <v>67.45793150224668</v>
      </c>
    </row>
    <row r="262" spans="20:28" ht="12.75">
      <c r="T262">
        <f t="shared" si="20"/>
        <v>7872.811481408504</v>
      </c>
      <c r="U262" t="str">
        <f t="shared" si="17"/>
        <v>0.371380485207223+0.803381693906959i</v>
      </c>
      <c r="Z262">
        <f t="shared" si="18"/>
        <v>-1.0604658559267648</v>
      </c>
      <c r="AB262">
        <f t="shared" si="19"/>
        <v>65.19024325211136</v>
      </c>
    </row>
    <row r="263" spans="20:28" ht="12.75">
      <c r="T263">
        <f t="shared" si="20"/>
        <v>8078.148280301604</v>
      </c>
      <c r="U263" t="str">
        <f t="shared" si="17"/>
        <v>0.407810675682627+0.798831332623328i</v>
      </c>
      <c r="Z263">
        <f t="shared" si="18"/>
        <v>-0.9450577840217694</v>
      </c>
      <c r="AB263">
        <f t="shared" si="19"/>
        <v>62.95527416604119</v>
      </c>
    </row>
    <row r="264" spans="20:28" ht="12.75">
      <c r="T264">
        <f t="shared" si="20"/>
        <v>8288.840624806235</v>
      </c>
      <c r="U264" t="str">
        <f t="shared" si="17"/>
        <v>0.443512688441912+0.792134016739489i</v>
      </c>
      <c r="Z264">
        <f t="shared" si="18"/>
        <v>-0.83978031113081</v>
      </c>
      <c r="AB264">
        <f t="shared" si="19"/>
        <v>60.755708914498015</v>
      </c>
    </row>
    <row r="265" spans="20:28" ht="12.75">
      <c r="T265">
        <f t="shared" si="20"/>
        <v>8505.028196990841</v>
      </c>
      <c r="U265" t="str">
        <f t="shared" si="17"/>
        <v>0.478322040676416+0.783425970048447i</v>
      </c>
      <c r="Z265">
        <f t="shared" si="18"/>
        <v>-0.7440523192346784</v>
      </c>
      <c r="AB265">
        <f t="shared" si="19"/>
        <v>58.59377776933439</v>
      </c>
    </row>
    <row r="266" spans="20:28" ht="12.75">
      <c r="T266">
        <f t="shared" si="20"/>
        <v>8726.854322078396</v>
      </c>
      <c r="U266" t="str">
        <f t="shared" si="17"/>
        <v>0.512099474079403+0.772855415481486i</v>
      </c>
      <c r="Z266">
        <f t="shared" si="18"/>
        <v>-0.65728165873836</v>
      </c>
      <c r="AB266">
        <f t="shared" si="19"/>
        <v>56.471262940965794</v>
      </c>
    </row>
    <row r="267" spans="20:28" ht="12.75">
      <c r="T267">
        <f t="shared" si="20"/>
        <v>8954.46606346629</v>
      </c>
      <c r="U267" t="str">
        <f t="shared" si="17"/>
        <v>0.544730967390983+0.760578022085437i</v>
      </c>
      <c r="Z267">
        <f t="shared" si="18"/>
        <v>-0.5788735440479671</v>
      </c>
      <c r="AB267">
        <f t="shared" si="19"/>
        <v>54.38951331306638</v>
      </c>
    </row>
    <row r="268" spans="20:28" ht="12.75">
      <c r="T268">
        <f t="shared" si="20"/>
        <v>9188.014320224513</v>
      </c>
      <c r="U268" t="str">
        <f t="shared" si="17"/>
        <v>0.576126973864823+0.746752744896529i</v>
      </c>
      <c r="Z268">
        <f t="shared" si="18"/>
        <v>-0.5082380082823185</v>
      </c>
      <c r="AB268">
        <f t="shared" si="19"/>
        <v>52.34946594325545</v>
      </c>
    </row>
    <row r="269" spans="20:28" ht="12.75">
      <c r="T269">
        <f t="shared" si="20"/>
        <v>9427.653927136747</v>
      </c>
      <c r="U269" t="str">
        <f t="shared" si="17"/>
        <v>0.606221041841945+0.73153816510708i</v>
      </c>
      <c r="Z269">
        <f t="shared" si="18"/>
        <v>-0.4447963268520103</v>
      </c>
      <c r="AB269">
        <f t="shared" si="19"/>
        <v>50.35167266639488</v>
      </c>
    </row>
    <row r="270" spans="20:28" ht="12.75">
      <c r="T270">
        <f t="shared" si="20"/>
        <v>9673.54375735073</v>
      </c>
      <c r="U270" t="str">
        <f t="shared" si="17"/>
        <v>0.634967979770849+0.715089390574342i</v>
      </c>
      <c r="Z270">
        <f t="shared" si="18"/>
        <v>-0.3879863770027508</v>
      </c>
      <c r="AB270">
        <f t="shared" si="19"/>
        <v>48.396330200933356</v>
      </c>
    </row>
    <row r="271" spans="20:28" ht="12.75">
      <c r="T271">
        <f t="shared" si="20"/>
        <v>9925.846827705891</v>
      </c>
      <c r="U271" t="str">
        <f t="shared" si="17"/>
        <v>0.662341718676398+0.697555535491053i</v>
      </c>
      <c r="Z271">
        <f t="shared" si="18"/>
        <v>-0.3372669484160987</v>
      </c>
      <c r="AB271">
        <f t="shared" si="19"/>
        <v>46.48331229369229</v>
      </c>
    </row>
    <row r="272" spans="20:28" ht="12.75">
      <c r="T272">
        <f t="shared" si="20"/>
        <v>10184.730406808147</v>
      </c>
      <c r="U272" t="str">
        <f t="shared" si="17"/>
        <v>0.68833300867936+0.679077764794448i</v>
      </c>
      <c r="Z272">
        <f t="shared" si="18"/>
        <v>-0.29212105748643685</v>
      </c>
      <c r="AB272">
        <f t="shared" si="19"/>
        <v>44.612202619958666</v>
      </c>
    </row>
    <row r="273" spans="20:28" ht="12.75">
      <c r="T273">
        <f t="shared" si="20"/>
        <v>10450.366125923456</v>
      </c>
      <c r="U273" t="str">
        <f t="shared" si="17"/>
        <v>0.712947064996901+0.659787864243839i</v>
      </c>
      <c r="Z273">
        <f t="shared" si="18"/>
        <v>-0.25205834494369017</v>
      </c>
      <c r="AB273">
        <f t="shared" si="19"/>
        <v>42.78232736131575</v>
      </c>
    </row>
    <row r="274" spans="20:28" ht="12.75">
      <c r="T274">
        <f t="shared" si="20"/>
        <v>10722.930092763687</v>
      </c>
      <c r="U274" t="str">
        <f t="shared" si="17"/>
        <v>0.736201255741465+0.639807280692691i</v>
      </c>
      <c r="Z274">
        <f t="shared" si="18"/>
        <v>-0.2166166538690547</v>
      </c>
      <c r="AB274">
        <f t="shared" si="19"/>
        <v>40.992786594728585</v>
      </c>
    </row>
    <row r="275" spans="20:28" ht="12.75">
      <c r="T275">
        <f t="shared" si="20"/>
        <v>11002.603008240214</v>
      </c>
      <c r="U275" t="str">
        <f t="shared" si="17"/>
        <v>0.758122900984217+0.619246567927416i</v>
      </c>
      <c r="Z275">
        <f t="shared" si="18"/>
        <v>-0.185362894164862</v>
      </c>
      <c r="AB275">
        <f t="shared" si="19"/>
        <v>39.24248382877226</v>
      </c>
    </row>
    <row r="276" spans="20:28" ht="12.75">
      <c r="T276">
        <f t="shared" si="20"/>
        <v>11289.570286262657</v>
      </c>
      <c r="U276" t="str">
        <f t="shared" si="17"/>
        <v>0.778747231497537+0.598205170209915i</v>
      </c>
      <c r="Z276">
        <f t="shared" si="18"/>
        <v>-0.1578933017628733</v>
      </c>
      <c r="AB276">
        <f t="shared" si="19"/>
        <v>37.53015320672262</v>
      </c>
    </row>
    <row r="277" spans="20:28" ht="12.75">
      <c r="T277">
        <f t="shared" si="20"/>
        <v>11584.022176662183</v>
      </c>
      <c r="U277" t="str">
        <f t="shared" si="17"/>
        <v>0.798115537270424+0.576771476914482i</v>
      </c>
      <c r="Z277">
        <f t="shared" si="18"/>
        <v>-0.13383319788113615</v>
      </c>
      <c r="AB277">
        <f t="shared" si="19"/>
        <v>35.85438405557779</v>
      </c>
    </row>
    <row r="278" spans="20:28" ht="12.75">
      <c r="T278">
        <f t="shared" si="20"/>
        <v>11886.153891320864</v>
      </c>
      <c r="U278" t="str">
        <f t="shared" si="17"/>
        <v>0.816273520727226+0.555023086031544i</v>
      </c>
      <c r="Z278">
        <f t="shared" si="18"/>
        <v>-0.11283634698396322</v>
      </c>
      <c r="AB278">
        <f t="shared" si="19"/>
        <v>34.213642592253414</v>
      </c>
    </row>
    <row r="279" spans="20:28" ht="12.75">
      <c r="T279">
        <f t="shared" si="20"/>
        <v>12196.165733590704</v>
      </c>
      <c r="U279" t="str">
        <f t="shared" si="17"/>
        <v>0.833269857624419+0.533027220635212i</v>
      </c>
      <c r="Z279">
        <f t="shared" si="18"/>
        <v>-0.09458400306315046</v>
      </c>
      <c r="AB279">
        <f t="shared" si="19"/>
        <v>32.60629070285311</v>
      </c>
    </row>
    <row r="280" spans="20:28" ht="12.75">
      <c r="T280">
        <f t="shared" si="20"/>
        <v>12514.263231088154</v>
      </c>
      <c r="U280" t="str">
        <f t="shared" si="17"/>
        <v>0.849154959640573+0.510841249713771i</v>
      </c>
      <c r="Z280">
        <f t="shared" si="18"/>
        <v>-0.07878372355173092</v>
      </c>
      <c r="AB280">
        <f t="shared" si="19"/>
        <v>31.03060178946353</v>
      </c>
    </row>
    <row r="281" spans="20:28" ht="12.75">
      <c r="T281">
        <f t="shared" si="20"/>
        <v>12840.657271952135</v>
      </c>
      <c r="U281" t="str">
        <f t="shared" si="17"/>
        <v>0.863979926352062+0.488513272310628i</v>
      </c>
      <c r="Z281">
        <f t="shared" si="18"/>
        <v>-0.06516801941885993</v>
      </c>
      <c r="AB281">
        <f t="shared" si="19"/>
        <v>29.484773733697903</v>
      </c>
    </row>
    <row r="282" spans="20:28" ht="12.75">
      <c r="T282">
        <f t="shared" si="20"/>
        <v>13175.564244655912</v>
      </c>
      <c r="U282" t="str">
        <f t="shared" si="17"/>
        <v>0.877795670163684+0.466082731195823i</v>
      </c>
      <c r="Z282">
        <f t="shared" si="18"/>
        <v>-0.05349289943656983</v>
      </c>
      <c r="AB282">
        <f t="shared" si="19"/>
        <v>27.96693906008177</v>
      </c>
    </row>
    <row r="283" spans="20:28" ht="12.75">
      <c r="T283">
        <f t="shared" si="20"/>
        <v>13519.206181465506</v>
      </c>
      <c r="U283" t="str">
        <f t="shared" si="17"/>
        <v>0.890652195394376+0.443581028948286i</v>
      </c>
      <c r="Z283">
        <f t="shared" si="18"/>
        <v>-0.04353635665890475</v>
      </c>
      <c r="AB283">
        <f t="shared" si="19"/>
        <v>26.47517239826788</v>
      </c>
    </row>
    <row r="284" spans="20:28" ht="12.75">
      <c r="T284">
        <f t="shared" si="20"/>
        <v>13871.810905639759</v>
      </c>
      <c r="U284" t="str">
        <f t="shared" si="17"/>
        <v>0.902598011679094+0.421032125180409i</v>
      </c>
      <c r="Z284">
        <f t="shared" si="18"/>
        <v>-0.035096836107899626</v>
      </c>
      <c r="AB284">
        <f t="shared" si="19"/>
        <v>25.00749534366135</v>
      </c>
    </row>
    <row r="285" spans="20:28" ht="12.75">
      <c r="T285">
        <f t="shared" si="20"/>
        <v>14233.61218246963</v>
      </c>
      <c r="U285" t="str">
        <f t="shared" si="17"/>
        <v>0.913679661763253+0.398453098594763i</v>
      </c>
      <c r="Z285">
        <f t="shared" si="18"/>
        <v>-0.027991714654872255</v>
      </c>
      <c r="AB285">
        <f t="shared" si="19"/>
        <v>23.561878803712272</v>
      </c>
    </row>
    <row r="286" spans="20:28" ht="12.75">
      <c r="T286">
        <f t="shared" si="20"/>
        <v>14604.849874256866</v>
      </c>
      <c r="U286" t="str">
        <f t="shared" si="17"/>
        <v>0.92394134431476+0.375854661614959i</v>
      </c>
      <c r="Z286">
        <f t="shared" si="18"/>
        <v>-0.02205581718942759</v>
      </c>
      <c r="AB286">
        <f t="shared" si="19"/>
        <v>22.13624289358651</v>
      </c>
    </row>
    <row r="287" spans="20:28" ht="12.75">
      <c r="T287">
        <f t="shared" si="20"/>
        <v>14985.770099334792</v>
      </c>
      <c r="U287" t="str">
        <f t="shared" si="17"/>
        <v>0.93342461329544+0.353241618517588i</v>
      </c>
      <c r="Z287">
        <f t="shared" si="18"/>
        <v>-0.017139987373915037</v>
      </c>
      <c r="AB287">
        <f t="shared" si="19"/>
        <v>20.728454411429624</v>
      </c>
    </row>
    <row r="288" spans="20:28" ht="12.75">
      <c r="T288">
        <f t="shared" si="20"/>
        <v>15376.625395236633</v>
      </c>
      <c r="U288" t="str">
        <f t="shared" si="17"/>
        <v>0.942168136503742+0.330613260372673i</v>
      </c>
      <c r="Z288">
        <f t="shared" si="18"/>
        <v>-0.013109726554155095</v>
      </c>
      <c r="AB288">
        <f t="shared" si="19"/>
        <v>19.336321880466937</v>
      </c>
    </row>
    <row r="289" spans="20:28" ht="12.75">
      <c r="T289">
        <f t="shared" si="20"/>
        <v>15777.674886119574</v>
      </c>
      <c r="U289" t="str">
        <f t="shared" si="17"/>
        <v>0.950207496951556+0.307963691751026i</v>
      </c>
      <c r="Z289">
        <f t="shared" si="18"/>
        <v>-0.00984391067767241</v>
      </c>
      <c r="AB289">
        <f t="shared" si="19"/>
        <v>17.957588092564002</v>
      </c>
    </row>
    <row r="290" spans="20:28" ht="12.75">
      <c r="T290">
        <f t="shared" si="20"/>
        <v>16189.184454555505</v>
      </c>
      <c r="U290" t="str">
        <f t="shared" si="17"/>
        <v>0.957575021627984+0.285282085152343i</v>
      </c>
      <c r="Z290">
        <f t="shared" si="18"/>
        <v>-0.007233592304081164</v>
      </c>
      <c r="AB290">
        <f t="shared" si="19"/>
        <v>16.589920024685625</v>
      </c>
    </row>
    <row r="291" spans="20:28" ht="12.75">
      <c r="T291">
        <f t="shared" si="20"/>
        <v>16611.4269178024</v>
      </c>
      <c r="U291" t="str">
        <f t="shared" si="17"/>
        <v>0.964299622811647+0.262552859511425i</v>
      </c>
      <c r="Z291">
        <f t="shared" si="18"/>
        <v>-0.005180892931870016</v>
      </c>
      <c r="AB291">
        <f t="shared" si="19"/>
        <v>15.23089592404596</v>
      </c>
    </row>
    <row r="292" spans="20:28" ht="12.75">
      <c r="T292">
        <f t="shared" si="20"/>
        <v>17044.68220867315</v>
      </c>
      <c r="U292" t="str">
        <f t="shared" si="17"/>
        <v>0.970406637306362+0.239755779001883i</v>
      </c>
      <c r="Z292">
        <f t="shared" si="18"/>
        <v>-0.0035979899034759193</v>
      </c>
      <c r="AB292">
        <f t="shared" si="19"/>
        <v>13.877989266818686</v>
      </c>
    </row>
    <row r="293" spans="20:28" ht="12.75">
      <c r="T293">
        <f t="shared" si="20"/>
        <v>17489.237561121776</v>
      </c>
      <c r="U293" t="str">
        <f t="shared" si="17"/>
        <v>0.975917648675394+0.216865967707438i</v>
      </c>
      <c r="Z293">
        <f t="shared" si="18"/>
        <v>-0.0024062021092148716</v>
      </c>
      <c r="AB293">
        <f t="shared" si="19"/>
        <v>12.528549184866158</v>
      </c>
    </row>
    <row r="294" spans="20:28" ht="12.75">
      <c r="T294">
        <f t="shared" si="20"/>
        <v>17945.387700670046</v>
      </c>
      <c r="U294" t="str">
        <f t="shared" si="17"/>
        <v>0.980850276597796+0.193853834580584i</v>
      </c>
      <c r="Z294">
        <f t="shared" si="18"/>
        <v>-0.0015351796860590746</v>
      </c>
      <c r="AB294">
        <f t="shared" si="19"/>
        <v>11.179776819298214</v>
      </c>
    </row>
    <row r="295" spans="20:28" ht="12.75">
      <c r="T295">
        <f t="shared" si="20"/>
        <v>18413.43503980079</v>
      </c>
      <c r="U295" t="str">
        <f t="shared" si="17"/>
        <v>0.985217915689057+0.170684901442147i</v>
      </c>
      <c r="Z295">
        <f t="shared" si="18"/>
        <v>-0.0009222050875133432</v>
      </c>
      <c r="AB295">
        <f t="shared" si="19"/>
        <v>9.828696890793994</v>
      </c>
    </row>
    <row r="296" spans="20:28" ht="12.75">
      <c r="T296">
        <f t="shared" si="20"/>
        <v>18893.689878447363</v>
      </c>
      <c r="U296" t="str">
        <f t="shared" si="17"/>
        <v>0.98902940327886+0.147319524554097i</v>
      </c>
      <c r="Z296">
        <f t="shared" si="18"/>
        <v>-0.0005116165912949123</v>
      </c>
      <c r="AB296">
        <f t="shared" si="19"/>
        <v>8.472123563659236</v>
      </c>
    </row>
    <row r="297" spans="20:28" ht="12.75">
      <c r="T297">
        <f t="shared" si="20"/>
        <v>19386.470609712283</v>
      </c>
      <c r="U297" t="str">
        <f t="shared" si="17"/>
        <v>0.992288591385888+0.12371249745548i</v>
      </c>
      <c r="Z297">
        <f t="shared" si="18"/>
        <v>-0.00025437102919388216</v>
      </c>
      <c r="AB297">
        <f t="shared" si="19"/>
        <v>7.106619408690915</v>
      </c>
    </row>
    <row r="298" spans="20:28" ht="12.75">
      <c r="T298">
        <f t="shared" si="20"/>
        <v>19892.103930951333</v>
      </c>
      <c r="U298" t="str">
        <f t="shared" si="17"/>
        <v>0.994993792000234+0.0998125191943574i</v>
      </c>
      <c r="Z298">
        <f t="shared" si="18"/>
        <v>-0.00010777104846580386</v>
      </c>
      <c r="AB298">
        <f t="shared" si="19"/>
        <v>5.728445918620925</v>
      </c>
    </row>
    <row r="299" spans="20:28" ht="12.75">
      <c r="T299">
        <f t="shared" si="20"/>
        <v>20410.925060363115</v>
      </c>
      <c r="U299" t="str">
        <f t="shared" si="17"/>
        <v>0.997137056095588+0.0755615076999104i</v>
      </c>
      <c r="Z299">
        <f t="shared" si="18"/>
        <v>-3.53947759676934E-05</v>
      </c>
      <c r="AB299">
        <f t="shared" si="19"/>
        <v>4.333503570926609</v>
      </c>
    </row>
    <row r="300" spans="20:28" ht="12.75">
      <c r="T300">
        <f t="shared" si="20"/>
        <v>20943.277959227664</v>
      </c>
      <c r="U300" t="str">
        <f t="shared" si="17"/>
        <v>0.998703234558228+0.0508937326859806i</v>
      </c>
      <c r="Z300">
        <f t="shared" si="18"/>
        <v>-7.284237324652226E-06</v>
      </c>
      <c r="AB300">
        <f t="shared" si="19"/>
        <v>2.9172588266224104</v>
      </c>
    </row>
    <row r="301" spans="20:28" ht="12.75">
      <c r="T301">
        <f t="shared" si="20"/>
        <v>21489.51555994141</v>
      </c>
      <c r="U301" t="str">
        <f t="shared" si="17"/>
        <v>0.99966875199169+0.0257347360340679i</v>
      </c>
      <c r="Z301">
        <f t="shared" si="18"/>
        <v>-4.762153646783373E-07</v>
      </c>
      <c r="AB301">
        <f t="shared" si="19"/>
        <v>1.4746546446013766</v>
      </c>
    </row>
    <row r="302" spans="20:28" ht="12.75">
      <c r="T302">
        <f t="shared" si="20"/>
        <v>22049.999999999716</v>
      </c>
      <c r="U302" t="str">
        <f t="shared" si="17"/>
        <v>1+1.28476034740787E-14i</v>
      </c>
      <c r="Z302">
        <f t="shared" si="18"/>
        <v>0</v>
      </c>
      <c r="AB302">
        <f t="shared" si="19"/>
        <v>7.361134559223237E-13</v>
      </c>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TEXAS INSTRUMENTS</dc:creator>
  <cp:keywords/>
  <dc:description/>
  <cp:lastModifiedBy>Luu, Tuan</cp:lastModifiedBy>
  <dcterms:created xsi:type="dcterms:W3CDTF">2000-06-16T17:54:13Z</dcterms:created>
  <dcterms:modified xsi:type="dcterms:W3CDTF">2018-08-22T18:31:05Z</dcterms:modified>
  <cp:category/>
  <cp:version/>
  <cp:contentType/>
  <cp:contentStatus/>
</cp:coreProperties>
</file>