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8280" yWindow="1140" windowWidth="14808" windowHeight="7836"/>
  </bookViews>
  <sheets>
    <sheet name="EQ" sheetId="4" r:id="rId1"/>
  </sheets>
  <calcPr calcId="145621"/>
</workbook>
</file>

<file path=xl/calcChain.xml><?xml version="1.0" encoding="utf-8"?>
<calcChain xmlns="http://schemas.openxmlformats.org/spreadsheetml/2006/main">
  <c r="N8" i="4" l="1"/>
  <c r="T8" i="4" l="1"/>
  <c r="T7" i="4"/>
  <c r="T9" i="4"/>
  <c r="T5" i="4"/>
  <c r="N7" i="4"/>
  <c r="N6" i="4"/>
  <c r="U8" i="4"/>
  <c r="U7" i="4"/>
  <c r="U6" i="4"/>
  <c r="U5" i="4"/>
  <c r="L10" i="4" l="1"/>
  <c r="N5" i="4" l="1"/>
  <c r="X2" i="4"/>
  <c r="Y4" i="4" s="1"/>
  <c r="Y5" i="4" s="1"/>
  <c r="Y6" i="4" s="1"/>
  <c r="Y7" i="4" s="1"/>
  <c r="Y8" i="4" s="1"/>
  <c r="Y9" i="4" s="1"/>
  <c r="Y10" i="4" s="1"/>
  <c r="Y11" i="4" s="1"/>
  <c r="Y12" i="4" s="1"/>
  <c r="Y13" i="4" s="1"/>
  <c r="Y14" i="4" s="1"/>
  <c r="Y15" i="4" s="1"/>
  <c r="Y16" i="4" s="1"/>
  <c r="Y17" i="4" s="1"/>
  <c r="Y18" i="4" s="1"/>
  <c r="Y19" i="4" s="1"/>
  <c r="Y20" i="4" s="1"/>
  <c r="Y21" i="4" s="1"/>
  <c r="Y22" i="4" s="1"/>
  <c r="Y23" i="4" s="1"/>
  <c r="Y24" i="4" s="1"/>
  <c r="Y25" i="4" s="1"/>
  <c r="Y26" i="4" s="1"/>
  <c r="Y27" i="4" s="1"/>
  <c r="Y28" i="4" s="1"/>
  <c r="Y29" i="4" s="1"/>
  <c r="Y30" i="4" s="1"/>
  <c r="Y31" i="4" s="1"/>
  <c r="Y32" i="4" s="1"/>
  <c r="Y33" i="4" s="1"/>
  <c r="Y34" i="4" s="1"/>
  <c r="Y35" i="4" s="1"/>
  <c r="Y36" i="4" s="1"/>
  <c r="Y37" i="4" s="1"/>
  <c r="Y38" i="4" s="1"/>
  <c r="Y39" i="4" s="1"/>
  <c r="Y40" i="4" s="1"/>
  <c r="Y41" i="4" s="1"/>
  <c r="Y42" i="4" s="1"/>
  <c r="Y43" i="4" s="1"/>
  <c r="Y44" i="4" s="1"/>
  <c r="Y45" i="4" s="1"/>
  <c r="Y46" i="4" s="1"/>
  <c r="Y47" i="4" s="1"/>
  <c r="Y48" i="4" s="1"/>
  <c r="Y49" i="4" s="1"/>
  <c r="Y50" i="4" s="1"/>
  <c r="Y51" i="4" s="1"/>
  <c r="Y52" i="4" s="1"/>
  <c r="Y53" i="4" s="1"/>
  <c r="Y54" i="4" s="1"/>
  <c r="Y55" i="4" s="1"/>
  <c r="Y56" i="4" s="1"/>
  <c r="Y57" i="4" s="1"/>
  <c r="Y58" i="4" s="1"/>
  <c r="Y59" i="4" s="1"/>
  <c r="Y60" i="4" s="1"/>
  <c r="Y61" i="4" s="1"/>
  <c r="Y62" i="4" s="1"/>
  <c r="Y63" i="4" s="1"/>
  <c r="Y64" i="4" s="1"/>
  <c r="Y65" i="4" s="1"/>
  <c r="Y66" i="4" s="1"/>
  <c r="Y67" i="4" s="1"/>
  <c r="Y68" i="4" s="1"/>
  <c r="Y69" i="4" s="1"/>
  <c r="Y70" i="4" s="1"/>
  <c r="Y71" i="4" s="1"/>
  <c r="Y72" i="4" s="1"/>
  <c r="Y73" i="4" s="1"/>
  <c r="Y74" i="4" s="1"/>
  <c r="Y75" i="4" s="1"/>
  <c r="Y76" i="4" s="1"/>
  <c r="Y77" i="4" s="1"/>
  <c r="Y78" i="4" s="1"/>
  <c r="Y79" i="4" s="1"/>
  <c r="Y80" i="4" s="1"/>
  <c r="Y81" i="4" s="1"/>
  <c r="Y82" i="4" s="1"/>
  <c r="Y83" i="4" s="1"/>
  <c r="Y84" i="4" s="1"/>
  <c r="Y85" i="4" s="1"/>
  <c r="Y86" i="4" s="1"/>
  <c r="Y87" i="4" s="1"/>
  <c r="Y88" i="4" s="1"/>
  <c r="Y89" i="4" s="1"/>
  <c r="Y90" i="4" s="1"/>
  <c r="Y91" i="4" s="1"/>
  <c r="Y92" i="4" s="1"/>
  <c r="Y93" i="4" s="1"/>
  <c r="Y94" i="4" s="1"/>
  <c r="Y95" i="4" s="1"/>
  <c r="Y96" i="4" s="1"/>
  <c r="Y97" i="4" s="1"/>
  <c r="Y98" i="4" s="1"/>
  <c r="Y99" i="4" s="1"/>
  <c r="Y100" i="4" s="1"/>
  <c r="Y101" i="4" s="1"/>
  <c r="Y102" i="4" s="1"/>
  <c r="Y103" i="4" s="1"/>
  <c r="Y104" i="4" s="1"/>
  <c r="Y105" i="4" s="1"/>
  <c r="Y106" i="4" s="1"/>
  <c r="Y107" i="4" s="1"/>
  <c r="Y108" i="4" s="1"/>
  <c r="Y109" i="4" s="1"/>
  <c r="Y110" i="4" s="1"/>
  <c r="Y111" i="4" s="1"/>
  <c r="Y112" i="4" s="1"/>
  <c r="Y113" i="4" s="1"/>
  <c r="Y114" i="4" s="1"/>
  <c r="Y115" i="4" s="1"/>
  <c r="Y116" i="4" s="1"/>
  <c r="Y117" i="4" s="1"/>
  <c r="Y118" i="4" s="1"/>
  <c r="Y119" i="4" s="1"/>
  <c r="Y120" i="4" s="1"/>
  <c r="Y121" i="4" s="1"/>
  <c r="Y122" i="4" s="1"/>
  <c r="Y123" i="4" s="1"/>
  <c r="Y124" i="4" s="1"/>
  <c r="Y125" i="4" s="1"/>
  <c r="Y126" i="4" s="1"/>
  <c r="Y127" i="4" s="1"/>
  <c r="Y128" i="4" s="1"/>
  <c r="Y129" i="4" s="1"/>
  <c r="Y130" i="4" s="1"/>
  <c r="Y131" i="4" s="1"/>
  <c r="Y132" i="4" s="1"/>
  <c r="Y133" i="4" s="1"/>
  <c r="Y134" i="4" s="1"/>
  <c r="Y135" i="4" s="1"/>
  <c r="Y136" i="4" s="1"/>
  <c r="Y137" i="4" s="1"/>
  <c r="Y138" i="4" s="1"/>
  <c r="Y139" i="4" s="1"/>
  <c r="Y140" i="4" s="1"/>
  <c r="Y141" i="4" s="1"/>
  <c r="Y142" i="4" s="1"/>
  <c r="Y143" i="4" s="1"/>
  <c r="Y144" i="4" s="1"/>
  <c r="Y145" i="4" s="1"/>
  <c r="Y146" i="4" s="1"/>
  <c r="Y147" i="4" s="1"/>
  <c r="Y148" i="4" s="1"/>
  <c r="Y149" i="4" s="1"/>
  <c r="Y150" i="4" s="1"/>
  <c r="Y151" i="4" s="1"/>
  <c r="Y152" i="4" s="1"/>
  <c r="Y153" i="4" s="1"/>
  <c r="Y154" i="4" s="1"/>
  <c r="Y155" i="4" s="1"/>
  <c r="Y156" i="4" s="1"/>
  <c r="Y157" i="4" s="1"/>
  <c r="Y158" i="4" s="1"/>
  <c r="Y159" i="4" s="1"/>
  <c r="Y160" i="4" s="1"/>
  <c r="Y161" i="4" s="1"/>
  <c r="Y162" i="4" s="1"/>
  <c r="Y163" i="4" s="1"/>
  <c r="Y164" i="4" s="1"/>
  <c r="Y165" i="4" s="1"/>
  <c r="Y166" i="4" s="1"/>
  <c r="Y167" i="4" s="1"/>
  <c r="Y168" i="4" s="1"/>
  <c r="Y169" i="4" s="1"/>
  <c r="Y170" i="4" s="1"/>
  <c r="Y171" i="4" s="1"/>
  <c r="Y172" i="4" s="1"/>
  <c r="Y173" i="4" s="1"/>
  <c r="Y174" i="4" s="1"/>
  <c r="Y175" i="4" s="1"/>
  <c r="Y176" i="4" s="1"/>
  <c r="Y177" i="4" s="1"/>
  <c r="Y178" i="4" s="1"/>
  <c r="Y179" i="4" s="1"/>
  <c r="Y180" i="4" s="1"/>
  <c r="Y181" i="4" s="1"/>
  <c r="Y182" i="4" s="1"/>
  <c r="Y183" i="4" s="1"/>
  <c r="Y184" i="4" s="1"/>
  <c r="Y185" i="4" s="1"/>
  <c r="Y186" i="4" s="1"/>
  <c r="Y187" i="4" s="1"/>
  <c r="Y188" i="4" s="1"/>
  <c r="Y189" i="4" s="1"/>
  <c r="Y190" i="4" s="1"/>
  <c r="Y191" i="4" s="1"/>
  <c r="Y192" i="4" s="1"/>
  <c r="Y193" i="4" s="1"/>
  <c r="Y194" i="4" s="1"/>
  <c r="Y195" i="4" s="1"/>
  <c r="Y196" i="4" s="1"/>
  <c r="Y197" i="4" s="1"/>
  <c r="Y198" i="4" s="1"/>
  <c r="Y199" i="4" s="1"/>
  <c r="Y200" i="4" s="1"/>
  <c r="Y201" i="4" s="1"/>
  <c r="Y202" i="4" s="1"/>
  <c r="Y203" i="4" s="1"/>
  <c r="Y204" i="4" s="1"/>
  <c r="Y205" i="4" s="1"/>
  <c r="Y206" i="4" s="1"/>
  <c r="Y207" i="4" s="1"/>
  <c r="Y208" i="4" s="1"/>
  <c r="Y209" i="4" s="1"/>
  <c r="Y210" i="4" s="1"/>
  <c r="Y211" i="4" s="1"/>
  <c r="Y212" i="4" s="1"/>
  <c r="Y213" i="4" s="1"/>
  <c r="Y214" i="4" s="1"/>
  <c r="Y215" i="4" s="1"/>
  <c r="Y216" i="4" s="1"/>
  <c r="Y217" i="4" s="1"/>
  <c r="Y218" i="4" s="1"/>
  <c r="Y219" i="4" s="1"/>
  <c r="Y220" i="4" s="1"/>
  <c r="Y221" i="4" s="1"/>
  <c r="Y222" i="4" s="1"/>
  <c r="Y223" i="4" s="1"/>
  <c r="Y224" i="4" s="1"/>
  <c r="Y225" i="4" s="1"/>
  <c r="Y226" i="4" s="1"/>
  <c r="Y227" i="4" s="1"/>
  <c r="Y228" i="4" s="1"/>
  <c r="Y229" i="4" s="1"/>
  <c r="Y230" i="4" s="1"/>
  <c r="Y231" i="4" s="1"/>
  <c r="Y232" i="4" s="1"/>
  <c r="Y233" i="4" s="1"/>
  <c r="Y234" i="4" s="1"/>
  <c r="Y235" i="4" s="1"/>
  <c r="Y236" i="4" s="1"/>
  <c r="Y237" i="4" s="1"/>
  <c r="Y238" i="4" s="1"/>
  <c r="Y239" i="4" s="1"/>
  <c r="Y240" i="4" s="1"/>
  <c r="Y241" i="4" s="1"/>
  <c r="Y242" i="4" s="1"/>
  <c r="Y243" i="4" s="1"/>
  <c r="Y244" i="4" s="1"/>
  <c r="Y245" i="4" s="1"/>
  <c r="Y246" i="4" s="1"/>
  <c r="Y247" i="4" s="1"/>
  <c r="Y248" i="4" s="1"/>
  <c r="Y249" i="4" s="1"/>
  <c r="Y250" i="4" s="1"/>
  <c r="Y251" i="4" s="1"/>
  <c r="Y252" i="4" s="1"/>
  <c r="Y253" i="4" s="1"/>
  <c r="Y254" i="4" s="1"/>
  <c r="Y255" i="4" s="1"/>
  <c r="Y256" i="4" s="1"/>
  <c r="Y257" i="4" s="1"/>
  <c r="Y258" i="4" s="1"/>
  <c r="Y259" i="4" s="1"/>
  <c r="Y260" i="4" s="1"/>
  <c r="Y261" i="4" s="1"/>
  <c r="Y262" i="4" s="1"/>
  <c r="Y263" i="4" s="1"/>
  <c r="Y264" i="4" s="1"/>
  <c r="Y265" i="4" s="1"/>
  <c r="Y266" i="4" s="1"/>
  <c r="Y267" i="4" s="1"/>
  <c r="Y268" i="4" s="1"/>
  <c r="Y269" i="4" s="1"/>
  <c r="Y270" i="4" s="1"/>
  <c r="Y271" i="4" s="1"/>
  <c r="Y272" i="4" s="1"/>
  <c r="Y273" i="4" s="1"/>
  <c r="Y274" i="4" s="1"/>
  <c r="Y275" i="4" s="1"/>
  <c r="Y276" i="4" s="1"/>
  <c r="Y277" i="4" s="1"/>
  <c r="Y278" i="4" s="1"/>
  <c r="Y279" i="4" s="1"/>
  <c r="Y280" i="4" s="1"/>
  <c r="Y281" i="4" s="1"/>
  <c r="Y282" i="4" s="1"/>
  <c r="Y283" i="4" s="1"/>
  <c r="Y284" i="4" s="1"/>
  <c r="Y285" i="4" s="1"/>
  <c r="Y286" i="4" s="1"/>
  <c r="Y287" i="4" s="1"/>
  <c r="Y288" i="4" s="1"/>
  <c r="Y289" i="4" s="1"/>
  <c r="Y290" i="4" s="1"/>
  <c r="Y291" i="4" s="1"/>
  <c r="Y292" i="4" s="1"/>
  <c r="Y293" i="4" s="1"/>
  <c r="Y294" i="4" s="1"/>
  <c r="Y295" i="4" s="1"/>
  <c r="Y296" i="4" s="1"/>
  <c r="Y297" i="4" s="1"/>
  <c r="Y298" i="4" s="1"/>
  <c r="Y299" i="4" s="1"/>
  <c r="Y300" i="4" s="1"/>
  <c r="Y301" i="4" s="1"/>
  <c r="Y302" i="4" s="1"/>
  <c r="P6" i="4" l="1"/>
  <c r="P9" i="4"/>
  <c r="R9" i="4" l="1"/>
  <c r="S9" i="4" s="1"/>
  <c r="T6" i="4"/>
  <c r="P8" i="4"/>
  <c r="P7" i="4"/>
  <c r="P5" i="4"/>
  <c r="R6" i="4"/>
  <c r="R7" i="4" l="1"/>
  <c r="S7" i="4" s="1"/>
  <c r="L11" i="4"/>
  <c r="N9" i="4" s="1"/>
  <c r="R8" i="4"/>
  <c r="S8" i="4" s="1"/>
  <c r="R5" i="4"/>
  <c r="S5" i="4" l="1"/>
  <c r="S6" i="4"/>
  <c r="Z3" i="4" l="1"/>
  <c r="Z4" i="4"/>
  <c r="Z240" i="4"/>
  <c r="Z149" i="4"/>
  <c r="Z83" i="4"/>
  <c r="Z185" i="4"/>
  <c r="Z249" i="4"/>
  <c r="Z87" i="4"/>
  <c r="Z81" i="4"/>
  <c r="Z48" i="4"/>
  <c r="Z144" i="4"/>
  <c r="Z133" i="4"/>
  <c r="Z112" i="4"/>
  <c r="Z208" i="4"/>
  <c r="Z43" i="4"/>
  <c r="Z93" i="4"/>
  <c r="Z23" i="4"/>
  <c r="Z80" i="4"/>
  <c r="Z217" i="4"/>
  <c r="Z176" i="4"/>
  <c r="Z65" i="4"/>
  <c r="Z123" i="4"/>
  <c r="Z12" i="4"/>
  <c r="Z18" i="4"/>
  <c r="Z153" i="4"/>
  <c r="Z281" i="4"/>
  <c r="Z302" i="4"/>
  <c r="Z294" i="4"/>
  <c r="Z286" i="4"/>
  <c r="Z278" i="4"/>
  <c r="Z270" i="4"/>
  <c r="Z262" i="4"/>
  <c r="Z254" i="4"/>
  <c r="Z246" i="4"/>
  <c r="Z238" i="4"/>
  <c r="Z230" i="4"/>
  <c r="Z222" i="4"/>
  <c r="Z214" i="4"/>
  <c r="Z206" i="4"/>
  <c r="Z198" i="4"/>
  <c r="Z190" i="4"/>
  <c r="Z182" i="4"/>
  <c r="Z174" i="4"/>
  <c r="Z166" i="4"/>
  <c r="Z158" i="4"/>
  <c r="Z150" i="4"/>
  <c r="Z142" i="4"/>
  <c r="Z134" i="4"/>
  <c r="Z295" i="4"/>
  <c r="Z287" i="4"/>
  <c r="Z279" i="4"/>
  <c r="Z271" i="4"/>
  <c r="Z263" i="4"/>
  <c r="Z255" i="4"/>
  <c r="Z247" i="4"/>
  <c r="Z239" i="4"/>
  <c r="Z231" i="4"/>
  <c r="Z223" i="4"/>
  <c r="Z215" i="4"/>
  <c r="Z207" i="4"/>
  <c r="Z199" i="4"/>
  <c r="Z191" i="4"/>
  <c r="Z183" i="4"/>
  <c r="Z175" i="4"/>
  <c r="Z167" i="4"/>
  <c r="Z159" i="4"/>
  <c r="Z151" i="4"/>
  <c r="Z137" i="4"/>
  <c r="Z126" i="4"/>
  <c r="Z118" i="4"/>
  <c r="Z110" i="4"/>
  <c r="Z102" i="4"/>
  <c r="Z94" i="4"/>
  <c r="Z86" i="4"/>
  <c r="Z78" i="4"/>
  <c r="Z70" i="4"/>
  <c r="Z62" i="4"/>
  <c r="Z54" i="4"/>
  <c r="Z46" i="4"/>
  <c r="Z38" i="4"/>
  <c r="Z30" i="4"/>
  <c r="Z22" i="4"/>
  <c r="Z139" i="4"/>
  <c r="Z103" i="4"/>
  <c r="Z71" i="4"/>
  <c r="Z39" i="4"/>
  <c r="Z13" i="4"/>
  <c r="Z6" i="4"/>
  <c r="Z69" i="4"/>
  <c r="Z29" i="4"/>
  <c r="Z89" i="4"/>
  <c r="Z11" i="4"/>
  <c r="Z109" i="4"/>
  <c r="Z61" i="4"/>
  <c r="Z57" i="4"/>
  <c r="Z131" i="4"/>
  <c r="Z99" i="4"/>
  <c r="Z67" i="4"/>
  <c r="Z35" i="4"/>
  <c r="Z105" i="4"/>
  <c r="Z60" i="4"/>
  <c r="Z44" i="4"/>
  <c r="Z36" i="4"/>
  <c r="Z20" i="4"/>
  <c r="Z127" i="4"/>
  <c r="Z63" i="4"/>
  <c r="Z31" i="4"/>
  <c r="Z5" i="4"/>
  <c r="Z53" i="4"/>
  <c r="Z73" i="4"/>
  <c r="Z300" i="4"/>
  <c r="Z292" i="4"/>
  <c r="Z284" i="4"/>
  <c r="Z276" i="4"/>
  <c r="Z268" i="4"/>
  <c r="Z260" i="4"/>
  <c r="Z252" i="4"/>
  <c r="Z244" i="4"/>
  <c r="Z236" i="4"/>
  <c r="Z228" i="4"/>
  <c r="Z220" i="4"/>
  <c r="Z212" i="4"/>
  <c r="Z204" i="4"/>
  <c r="Z196" i="4"/>
  <c r="Z188" i="4"/>
  <c r="Z180" i="4"/>
  <c r="Z172" i="4"/>
  <c r="Z164" i="4"/>
  <c r="Z156" i="4"/>
  <c r="Z148" i="4"/>
  <c r="Z140" i="4"/>
  <c r="Z301" i="4"/>
  <c r="Z293" i="4"/>
  <c r="Z285" i="4"/>
  <c r="Z277" i="4"/>
  <c r="Z269" i="4"/>
  <c r="Z261" i="4"/>
  <c r="Z253" i="4"/>
  <c r="Z245" i="4"/>
  <c r="Z237" i="4"/>
  <c r="Z229" i="4"/>
  <c r="Z221" i="4"/>
  <c r="Z213" i="4"/>
  <c r="Z205" i="4"/>
  <c r="Z197" i="4"/>
  <c r="Z189" i="4"/>
  <c r="Z181" i="4"/>
  <c r="Z173" i="4"/>
  <c r="Z165" i="4"/>
  <c r="Z157" i="4"/>
  <c r="Z143" i="4"/>
  <c r="Z132" i="4"/>
  <c r="Z124" i="4"/>
  <c r="Z116" i="4"/>
  <c r="Z108" i="4"/>
  <c r="Z100" i="4"/>
  <c r="Z92" i="4"/>
  <c r="Z84" i="4"/>
  <c r="Z76" i="4"/>
  <c r="Z68" i="4"/>
  <c r="Z52" i="4"/>
  <c r="Z28" i="4"/>
  <c r="Z95" i="4"/>
  <c r="Z9" i="4"/>
  <c r="Z15" i="4"/>
  <c r="Z298" i="4"/>
  <c r="Z290" i="4"/>
  <c r="Z282" i="4"/>
  <c r="Z274" i="4"/>
  <c r="Z266" i="4"/>
  <c r="Z258" i="4"/>
  <c r="Z250" i="4"/>
  <c r="Z242" i="4"/>
  <c r="Z234" i="4"/>
  <c r="Z226" i="4"/>
  <c r="Z218" i="4"/>
  <c r="Z210" i="4"/>
  <c r="Z202" i="4"/>
  <c r="Z194" i="4"/>
  <c r="Z186" i="4"/>
  <c r="Z178" i="4"/>
  <c r="Z170" i="4"/>
  <c r="Z162" i="4"/>
  <c r="Z154" i="4"/>
  <c r="Z146" i="4"/>
  <c r="Z138" i="4"/>
  <c r="Z299" i="4"/>
  <c r="Z291" i="4"/>
  <c r="Z283" i="4"/>
  <c r="Z275" i="4"/>
  <c r="Z267" i="4"/>
  <c r="Z259" i="4"/>
  <c r="Z251" i="4"/>
  <c r="Z243" i="4"/>
  <c r="Z235" i="4"/>
  <c r="Z227" i="4"/>
  <c r="Z219" i="4"/>
  <c r="Z211" i="4"/>
  <c r="Z203" i="4"/>
  <c r="Z195" i="4"/>
  <c r="Z187" i="4"/>
  <c r="Z179" i="4"/>
  <c r="Z171" i="4"/>
  <c r="Z163" i="4"/>
  <c r="Z155" i="4"/>
  <c r="Z135" i="4"/>
  <c r="Z130" i="4"/>
  <c r="Z122" i="4"/>
  <c r="Z114" i="4"/>
  <c r="Z106" i="4"/>
  <c r="Z98" i="4"/>
  <c r="Z90" i="4"/>
  <c r="Z82" i="4"/>
  <c r="Z74" i="4"/>
  <c r="Z66" i="4"/>
  <c r="Z58" i="4"/>
  <c r="Z50" i="4"/>
  <c r="Z42" i="4"/>
  <c r="Z34" i="4"/>
  <c r="Z26" i="4"/>
  <c r="Z14" i="4"/>
  <c r="Z91" i="4"/>
  <c r="Z121" i="4"/>
  <c r="Z25" i="4"/>
  <c r="Z7" i="4"/>
  <c r="Z111" i="4"/>
  <c r="Z56" i="4"/>
  <c r="Z120" i="4"/>
  <c r="Z193" i="4"/>
  <c r="Z257" i="4"/>
  <c r="Z152" i="4"/>
  <c r="Z216" i="4"/>
  <c r="Z280" i="4"/>
  <c r="Z113" i="4"/>
  <c r="Z19" i="4"/>
  <c r="Z59" i="4"/>
  <c r="Z107" i="4"/>
  <c r="Z17" i="4"/>
  <c r="Z21" i="4"/>
  <c r="Z117" i="4"/>
  <c r="Z49" i="4"/>
  <c r="Z45" i="4"/>
  <c r="Z8" i="4"/>
  <c r="Z55" i="4"/>
  <c r="Z119" i="4"/>
  <c r="Z32" i="4"/>
  <c r="Z64" i="4"/>
  <c r="Z96" i="4"/>
  <c r="Z128" i="4"/>
  <c r="Z169" i="4"/>
  <c r="Z201" i="4"/>
  <c r="Z233" i="4"/>
  <c r="Z265" i="4"/>
  <c r="Z297" i="4"/>
  <c r="Z160" i="4"/>
  <c r="Z192" i="4"/>
  <c r="Z224" i="4"/>
  <c r="Z256" i="4"/>
  <c r="Z288" i="4"/>
  <c r="Z272" i="4"/>
  <c r="Z97" i="4"/>
  <c r="Z51" i="4"/>
  <c r="Z141" i="4"/>
  <c r="Z101" i="4"/>
  <c r="Z37" i="4"/>
  <c r="Z47" i="4"/>
  <c r="Z24" i="4"/>
  <c r="Z88" i="4"/>
  <c r="Z161" i="4"/>
  <c r="Z225" i="4"/>
  <c r="Z289" i="4"/>
  <c r="Z184" i="4"/>
  <c r="Z248" i="4"/>
  <c r="Z41" i="4"/>
  <c r="Z129" i="4"/>
  <c r="Z27" i="4"/>
  <c r="Z75" i="4"/>
  <c r="Z115" i="4"/>
  <c r="Z33" i="4"/>
  <c r="Z85" i="4"/>
  <c r="Z125" i="4"/>
  <c r="Z10" i="4"/>
  <c r="Z77" i="4"/>
  <c r="Z16" i="4"/>
  <c r="Z79" i="4"/>
  <c r="Z147" i="4"/>
  <c r="Z40" i="4"/>
  <c r="Z72" i="4"/>
  <c r="Z104" i="4"/>
  <c r="Z145" i="4"/>
  <c r="Z177" i="4"/>
  <c r="Z209" i="4"/>
  <c r="Z241" i="4"/>
  <c r="Z273" i="4"/>
  <c r="Z136" i="4"/>
  <c r="Z168" i="4"/>
  <c r="Z200" i="4"/>
  <c r="Z232" i="4"/>
  <c r="Z264" i="4"/>
  <c r="Z296" i="4"/>
</calcChain>
</file>

<file path=xl/sharedStrings.xml><?xml version="1.0" encoding="utf-8"?>
<sst xmlns="http://schemas.openxmlformats.org/spreadsheetml/2006/main" count="29" uniqueCount="28">
  <si>
    <t>BQ0:</t>
  </si>
  <si>
    <t>BW</t>
  </si>
  <si>
    <t>Fc</t>
  </si>
  <si>
    <t>Fs</t>
  </si>
  <si>
    <t>G</t>
  </si>
  <si>
    <t>A</t>
  </si>
  <si>
    <t>a</t>
  </si>
  <si>
    <t>H</t>
  </si>
  <si>
    <t>d</t>
  </si>
  <si>
    <t>b0</t>
  </si>
  <si>
    <t>b1</t>
  </si>
  <si>
    <t>b2</t>
  </si>
  <si>
    <t>a1</t>
  </si>
  <si>
    <t>a2</t>
  </si>
  <si>
    <t>N0</t>
  </si>
  <si>
    <t>N1</t>
  </si>
  <si>
    <t>N2</t>
  </si>
  <si>
    <t>D2</t>
  </si>
  <si>
    <t>Resolution</t>
  </si>
  <si>
    <t>A1</t>
  </si>
  <si>
    <t>Mult</t>
  </si>
  <si>
    <t>Max</t>
  </si>
  <si>
    <t>Q</t>
  </si>
  <si>
    <t>Scale</t>
  </si>
  <si>
    <t>scale(linear)</t>
  </si>
  <si>
    <t>EQ Parameters</t>
  </si>
  <si>
    <t>Coefficients</t>
  </si>
  <si>
    <t>Error?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</si>
</sst>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1" xfId="0" applyFill="1" applyBorder="1"/>
    <xf numFmtId="0" fontId="1" fillId="0" borderId="1" xfId="0" applyFont="1" applyBorder="1"/>
    <xf numFmtId="0" fontId="1" fillId="0" borderId="4" xfId="0" applyFont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EQ!$Y:$Y</c:f>
              <c:numCache>
                <c:formatCode>General</c:formatCode>
                <c:ptCount val="1048576"/>
                <c:pt idx="2">
                  <c:v>10</c:v>
                </c:pt>
                <c:pt idx="3">
                  <c:v>10.263726111212772</c:v>
                </c:pt>
                <c:pt idx="4">
                  <c:v>10.534407368599085</c:v>
                </c:pt>
                <c:pt idx="5">
                  <c:v>10.812227197524265</c:v>
                </c:pt>
                <c:pt idx="6">
                  <c:v>11.09737386075947</c:v>
                </c:pt>
                <c:pt idx="7">
                  <c:v>11.390040586056706</c:v>
                </c:pt>
                <c:pt idx="8">
                  <c:v>11.690425697088344</c:v>
                </c:pt>
                <c:pt idx="9">
                  <c:v>11.99873274783984</c:v>
                </c:pt>
                <c:pt idx="10">
                  <c:v>12.315170660546753</c:v>
                </c:pt>
                <c:pt idx="11">
                  <c:v>12.639953867269515</c:v>
                </c:pt>
                <c:pt idx="12">
                  <c:v>12.973302455201898</c:v>
                </c:pt>
                <c:pt idx="13">
                  <c:v>13.315442315811648</c:v>
                </c:pt>
                <c:pt idx="14">
                  <c:v>13.666605297914348</c:v>
                </c:pt>
                <c:pt idx="15">
                  <c:v>14.02702936478423</c:v>
                </c:pt>
                <c:pt idx="16">
                  <c:v>14.39695875540842</c:v>
                </c:pt>
                <c:pt idx="17">
                  <c:v>14.776644149993873</c:v>
                </c:pt>
                <c:pt idx="18">
                  <c:v>15.166342839839157</c:v>
                </c:pt>
                <c:pt idx="19">
                  <c:v>15.566318901686202</c:v>
                </c:pt>
                <c:pt idx="20">
                  <c:v>15.976843376670159</c:v>
                </c:pt>
                <c:pt idx="21">
                  <c:v>16.398194453988634</c:v>
                </c:pt>
                <c:pt idx="22">
                  <c:v>16.830657659414761</c:v>
                </c:pt>
                <c:pt idx="23">
                  <c:v>17.274526048781851</c:v>
                </c:pt>
                <c:pt idx="24">
                  <c:v>17.730100406570749</c:v>
                </c:pt>
                <c:pt idx="25">
                  <c:v>18.197689449734437</c:v>
                </c:pt>
                <c:pt idx="26">
                  <c:v>18.677610036898052</c:v>
                </c:pt>
                <c:pt idx="27">
                  <c:v>19.17018738307603</c:v>
                </c:pt>
                <c:pt idx="28">
                  <c:v>19.675755280051909</c:v>
                </c:pt>
                <c:pt idx="29">
                  <c:v>20.194656322570136</c:v>
                </c:pt>
                <c:pt idx="30">
                  <c:v>20.727242140493122</c:v>
                </c:pt>
                <c:pt idx="31">
                  <c:v>21.273873637080897</c:v>
                </c:pt>
                <c:pt idx="32">
                  <c:v>21.834921233554823</c:v>
                </c:pt>
                <c:pt idx="33">
                  <c:v>22.410765120111083</c:v>
                </c:pt>
                <c:pt idx="34">
                  <c:v>23.001795513554057</c:v>
                </c:pt>
                <c:pt idx="35">
                  <c:v>23.608412921724156</c:v>
                </c:pt>
                <c:pt idx="36">
                  <c:v>24.231028414899324</c:v>
                </c:pt>
                <c:pt idx="37">
                  <c:v>24.870063904354083</c:v>
                </c:pt>
                <c:pt idx="38">
                  <c:v>25.525952428264926</c:v>
                </c:pt>
                <c:pt idx="39">
                  <c:v>26.199138445155778</c:v>
                </c:pt>
                <c:pt idx="40">
                  <c:v>26.890078135082376</c:v>
                </c:pt>
                <c:pt idx="41">
                  <c:v>27.599239708759661</c:v>
                </c:pt>
                <c:pt idx="42">
                  <c:v>28.327103724841692</c:v>
                </c:pt>
                <c:pt idx="43">
                  <c:v>29.074163415569025</c:v>
                </c:pt>
                <c:pt idx="44">
                  <c:v>29.840925021004292</c:v>
                </c:pt>
                <c:pt idx="45">
                  <c:v>30.627908132082428</c:v>
                </c:pt>
                <c:pt idx="46">
                  <c:v>31.43564604270804</c:v>
                </c:pt>
                <c:pt idx="47">
                  <c:v>32.264686111138495</c:v>
                </c:pt>
                <c:pt idx="48">
                  <c:v>33.115590130897623</c:v>
                </c:pt>
                <c:pt idx="49">
                  <c:v>33.988934711471394</c:v>
                </c:pt>
                <c:pt idx="50">
                  <c:v>34.88531166904351</c:v>
                </c:pt>
                <c:pt idx="51">
                  <c:v>35.805328427535748</c:v>
                </c:pt>
                <c:pt idx="52">
                  <c:v>36.749608430224761</c:v>
                </c:pt>
                <c:pt idx="53">
                  <c:v>37.718791562214292</c:v>
                </c:pt>
                <c:pt idx="54">
                  <c:v>38.713534584049079</c:v>
                </c:pt>
                <c:pt idx="55">
                  <c:v>39.734511576764319</c:v>
                </c:pt>
                <c:pt idx="56">
                  <c:v>40.782414398672209</c:v>
                </c:pt>
                <c:pt idx="57">
                  <c:v>41.857953154195165</c:v>
                </c:pt>
                <c:pt idx="58">
                  <c:v>42.961856675063395</c:v>
                </c:pt>
                <c:pt idx="59">
                  <c:v>44.094873014202889</c:v>
                </c:pt>
                <c:pt idx="60">
                  <c:v>45.257769952648559</c:v>
                </c:pt>
                <c:pt idx="61">
                  <c:v>46.451335519825982</c:v>
                </c:pt>
                <c:pt idx="62">
                  <c:v>47.67637852755432</c:v>
                </c:pt>
                <c:pt idx="63">
                  <c:v>48.93372911813232</c:v>
                </c:pt>
                <c:pt idx="64">
                  <c:v>50.224239326878745</c:v>
                </c:pt>
                <c:pt idx="65">
                  <c:v>51.548783659508473</c:v>
                </c:pt>
                <c:pt idx="66">
                  <c:v>52.90825968473554</c:v>
                </c:pt>
                <c:pt idx="67">
                  <c:v>54.303588642504621</c:v>
                </c:pt>
                <c:pt idx="68">
                  <c:v>55.735716068263201</c:v>
                </c:pt>
                <c:pt idx="69">
                  <c:v>57.205612433697425</c:v>
                </c:pt>
                <c:pt idx="70">
                  <c:v>58.714273804365824</c:v>
                </c:pt>
                <c:pt idx="71">
                  <c:v>60.262722514676554</c:v>
                </c:pt>
                <c:pt idx="72">
                  <c:v>61.852007860665552</c:v>
                </c:pt>
                <c:pt idx="73">
                  <c:v>63.483206811045065</c:v>
                </c:pt>
                <c:pt idx="74">
                  <c:v>65.157424737004376</c:v>
                </c:pt>
                <c:pt idx="75">
                  <c:v>66.875796161257284</c:v>
                </c:pt>
                <c:pt idx="76">
                  <c:v>68.639485526843927</c:v>
                </c:pt>
                <c:pt idx="77">
                  <c:v>70.44968798620792</c:v>
                </c:pt>
                <c:pt idx="78">
                  <c:v>72.307630211083492</c:v>
                </c:pt>
                <c:pt idx="79">
                  <c:v>74.214571223741515</c:v>
                </c:pt>
                <c:pt idx="80">
                  <c:v>76.171803250157581</c:v>
                </c:pt>
                <c:pt idx="81">
                  <c:v>78.180652595680428</c:v>
                </c:pt>
                <c:pt idx="82">
                  <c:v>80.242480543793974</c:v>
                </c:pt>
                <c:pt idx="83">
                  <c:v>82.358684278582103</c:v>
                </c:pt>
                <c:pt idx="84">
                  <c:v>84.530697831521195</c:v>
                </c:pt>
                <c:pt idx="85">
                  <c:v>86.759993053242098</c:v>
                </c:pt>
                <c:pt idx="86">
                  <c:v>89.048080610919968</c:v>
                </c:pt>
                <c:pt idx="87">
                  <c:v>91.396511011967903</c:v>
                </c:pt>
                <c:pt idx="88">
                  <c:v>93.80687565472806</c:v>
                </c:pt>
                <c:pt idx="89">
                  <c:v>96.280807906872212</c:v>
                </c:pt>
                <c:pt idx="90">
                  <c:v>98.819984212242545</c:v>
                </c:pt>
                <c:pt idx="91">
                  <c:v>101.42612522688277</c:v>
                </c:pt>
                <c:pt idx="92">
                  <c:v>104.10099698502931</c:v>
                </c:pt>
                <c:pt idx="93">
                  <c:v>106.84641209585274</c:v>
                </c:pt>
                <c:pt idx="94">
                  <c:v>109.66423097176039</c:v>
                </c:pt>
                <c:pt idx="95">
                  <c:v>112.55636308909254</c:v>
                </c:pt>
                <c:pt idx="96">
                  <c:v>115.52476828206646</c:v>
                </c:pt>
                <c:pt idx="97">
                  <c:v>118.57145807084505</c:v>
                </c:pt>
                <c:pt idx="98">
                  <c:v>121.69849702463027</c:v>
                </c:pt>
                <c:pt idx="99">
                  <c:v>124.90800416070475</c:v>
                </c:pt>
                <c:pt idx="100">
                  <c:v>128.20215438036988</c:v>
                </c:pt>
                <c:pt idx="101">
                  <c:v>131.5831799427533</c:v>
                </c:pt>
                <c:pt idx="102">
                  <c:v>135.05337197748457</c:v>
                </c:pt>
                <c:pt idx="103">
                  <c:v>138.61508203726396</c:v>
                </c:pt>
                <c:pt idx="104">
                  <c:v>142.27072369137665</c:v>
                </c:pt>
                <c:pt idx="105">
                  <c:v>146.02277416123201</c:v>
                </c:pt>
                <c:pt idx="106">
                  <c:v>149.87377599903627</c:v>
                </c:pt>
                <c:pt idx="107">
                  <c:v>153.82633881073627</c:v>
                </c:pt>
                <c:pt idx="108">
                  <c:v>157.88314102440165</c:v>
                </c:pt>
                <c:pt idx="109">
                  <c:v>162.04693170524396</c:v>
                </c:pt>
                <c:pt idx="110">
                  <c:v>166.32053241850252</c:v>
                </c:pt>
                <c:pt idx="111">
                  <c:v>170.70683914145945</c:v>
                </c:pt>
                <c:pt idx="112">
                  <c:v>175.2088242258796</c:v>
                </c:pt>
                <c:pt idx="113">
                  <c:v>179.82953841220493</c:v>
                </c:pt>
                <c:pt idx="114">
                  <c:v>184.57211289686879</c:v>
                </c:pt>
                <c:pt idx="115">
                  <c:v>189.43976145413038</c:v>
                </c:pt>
                <c:pt idx="116">
                  <c:v>194.43578261386767</c:v>
                </c:pt>
                <c:pt idx="117">
                  <c:v>199.5635618968044</c:v>
                </c:pt>
                <c:pt idx="118">
                  <c:v>204.82657410868575</c:v>
                </c:pt>
                <c:pt idx="119">
                  <c:v>210.22838569495758</c:v>
                </c:pt>
                <c:pt idx="120">
                  <c:v>215.77265715754456</c:v>
                </c:pt>
                <c:pt idx="121">
                  <c:v>221.46314553536516</c:v>
                </c:pt>
                <c:pt idx="122">
                  <c:v>227.30370695026417</c:v>
                </c:pt>
                <c:pt idx="123">
                  <c:v>233.29829922008824</c:v>
                </c:pt>
                <c:pt idx="124">
                  <c:v>239.45098454067499</c:v>
                </c:pt>
                <c:pt idx="125">
                  <c:v>245.76593223857319</c:v>
                </c:pt>
                <c:pt idx="126">
                  <c:v>252.24742159635923</c:v>
                </c:pt>
                <c:pt idx="127">
                  <c:v>258.8998447524649</c:v>
                </c:pt>
                <c:pt idx="128">
                  <c:v>265.72770967748068</c:v>
                </c:pt>
                <c:pt idx="129">
                  <c:v>272.73564322895254</c:v>
                </c:pt>
                <c:pt idx="130">
                  <c:v>279.92839428674108</c:v>
                </c:pt>
                <c:pt idx="131">
                  <c:v>287.31083697106885</c:v>
                </c:pt>
                <c:pt idx="132">
                  <c:v>294.88797394543553</c:v>
                </c:pt>
                <c:pt idx="133">
                  <c:v>302.66493980663984</c:v>
                </c:pt>
                <c:pt idx="134">
                  <c:v>310.64700456420513</c:v>
                </c:pt>
                <c:pt idx="135">
                  <c:v>318.83957721156656</c:v>
                </c:pt>
                <c:pt idx="136">
                  <c:v>327.24820939143967</c:v>
                </c:pt>
                <c:pt idx="137">
                  <c:v>335.87859915785441</c:v>
                </c:pt>
                <c:pt idx="138">
                  <c:v>344.73659483740386</c:v>
                </c:pt>
                <c:pt idx="139">
                  <c:v>353.82819899232402</c:v>
                </c:pt>
                <c:pt idx="140">
                  <c:v>363.15957248809048</c:v>
                </c:pt>
                <c:pt idx="141">
                  <c:v>372.73703866828816</c:v>
                </c:pt>
                <c:pt idx="142">
                  <c:v>382.56708763958341</c:v>
                </c:pt>
                <c:pt idx="143">
                  <c:v>392.65638066970172</c:v>
                </c:pt>
                <c:pt idx="144">
                  <c:v>403.01175470139196</c:v>
                </c:pt>
                <c:pt idx="145">
                  <c:v>413.64022698543533</c:v>
                </c:pt>
                <c:pt idx="146">
                  <c:v>424.54899983583903</c:v>
                </c:pt>
                <c:pt idx="147">
                  <c:v>435.74546551043682</c:v>
                </c:pt>
                <c:pt idx="148">
                  <c:v>447.23721122020345</c:v>
                </c:pt>
                <c:pt idx="149">
                  <c:v>459.03202427067839</c:v>
                </c:pt>
                <c:pt idx="150">
                  <c:v>471.13789733898165</c:v>
                </c:pt>
                <c:pt idx="151">
                  <c:v>483.56303388999885</c:v>
                </c:pt>
                <c:pt idx="152">
                  <c:v>496.3158537354048</c:v>
                </c:pt>
                <c:pt idx="153">
                  <c:v>509.40499873929332</c:v>
                </c:pt>
                <c:pt idx="154">
                  <c:v>522.83933867427936</c:v>
                </c:pt>
                <c:pt idx="155">
                  <c:v>536.62797723204187</c:v>
                </c:pt>
                <c:pt idx="156">
                  <c:v>550.78025819238007</c:v>
                </c:pt>
                <c:pt idx="157">
                  <c:v>565.30577175496433</c:v>
                </c:pt>
                <c:pt idx="158">
                  <c:v>580.2143610380715</c:v>
                </c:pt>
                <c:pt idx="159">
                  <c:v>595.51612874870887</c:v>
                </c:pt>
                <c:pt idx="160">
                  <c:v>611.22144402864706</c:v>
                </c:pt>
                <c:pt idx="161">
                  <c:v>627.34094948100005</c:v>
                </c:pt>
                <c:pt idx="162">
                  <c:v>643.88556838211525</c:v>
                </c:pt>
                <c:pt idx="163">
                  <c:v>660.86651208365936</c:v>
                </c:pt>
                <c:pt idx="164">
                  <c:v>678.2952876099165</c:v>
                </c:pt>
                <c:pt idx="165">
                  <c:v>696.18370545544769</c:v>
                </c:pt>
                <c:pt idx="166">
                  <c:v>714.543887588394</c:v>
                </c:pt>
                <c:pt idx="167">
                  <c:v>733.38827566484838</c:v>
                </c:pt>
                <c:pt idx="168">
                  <c:v>752.72963945986146</c:v>
                </c:pt>
                <c:pt idx="169">
                  <c:v>772.58108552079557</c:v>
                </c:pt>
                <c:pt idx="170">
                  <c:v>792.95606604888974</c:v>
                </c:pt>
                <c:pt idx="171">
                  <c:v>813.86838801505496</c:v>
                </c:pt>
                <c:pt idx="172">
                  <c:v>835.33222251607674</c:v>
                </c:pt>
                <c:pt idx="173">
                  <c:v>857.36211437756538</c:v>
                </c:pt>
                <c:pt idx="174">
                  <c:v>879.97299201016085</c:v>
                </c:pt>
                <c:pt idx="175">
                  <c:v>903.18017752567164</c:v>
                </c:pt>
                <c:pt idx="176">
                  <c:v>926.9993971200023</c:v>
                </c:pt>
                <c:pt idx="177">
                  <c:v>951.44679172990652</c:v>
                </c:pt>
                <c:pt idx="178">
                  <c:v>976.53892797078618</c:v>
                </c:pt>
                <c:pt idx="179">
                  <c:v>1002.2928093629487</c:v>
                </c:pt>
                <c:pt idx="180">
                  <c:v>1028.7258878539301</c:v>
                </c:pt>
                <c:pt idx="181">
                  <c:v>1055.8560756446925</c:v>
                </c:pt>
                <c:pt idx="182">
                  <c:v>1083.7017573277078</c:v>
                </c:pt>
                <c:pt idx="183">
                  <c:v>1112.2818023451562</c:v>
                </c:pt>
                <c:pt idx="184">
                  <c:v>1141.6155777756783</c:v>
                </c:pt>
                <c:pt idx="185">
                  <c:v>1171.7229614583484</c:v>
                </c:pt>
                <c:pt idx="186">
                  <c:v>1202.6243554627608</c:v>
                </c:pt>
                <c:pt idx="187">
                  <c:v>1234.3406999143569</c:v>
                </c:pt>
                <c:pt idx="188">
                  <c:v>1266.8934871843635</c:v>
                </c:pt>
                <c:pt idx="189">
                  <c:v>1300.3047764539556</c:v>
                </c:pt>
                <c:pt idx="190">
                  <c:v>1334.597208662515</c:v>
                </c:pt>
                <c:pt idx="191">
                  <c:v>1369.7940218501135</c:v>
                </c:pt>
                <c:pt idx="192">
                  <c:v>1405.9190669046168</c:v>
                </c:pt>
                <c:pt idx="193">
                  <c:v>1442.9968237240812</c:v>
                </c:pt>
                <c:pt idx="194">
                  <c:v>1481.0524178053945</c:v>
                </c:pt>
                <c:pt idx="195">
                  <c:v>1520.1116372704034</c:v>
                </c:pt>
                <c:pt idx="196">
                  <c:v>1560.2009503410638</c:v>
                </c:pt>
                <c:pt idx="197">
                  <c:v>1601.3475232754558</c:v>
                </c:pt>
                <c:pt idx="198">
                  <c:v>1643.5792387768199</c:v>
                </c:pt>
                <c:pt idx="199">
                  <c:v>1686.9247148880859</c:v>
                </c:pt>
                <c:pt idx="200">
                  <c:v>1731.4133243847007</c:v>
                </c:pt>
                <c:pt idx="201">
                  <c:v>1777.0752146788961</c:v>
                </c:pt>
                <c:pt idx="202">
                  <c:v>1823.9413282488829</c:v>
                </c:pt>
                <c:pt idx="203">
                  <c:v>1872.0434236068165</c:v>
                </c:pt>
                <c:pt idx="204">
                  <c:v>1921.4140968197435</c:v>
                </c:pt>
                <c:pt idx="205">
                  <c:v>1972.0868035981107</c:v>
                </c:pt>
                <c:pt idx="206">
                  <c:v>2024.0958819668062</c:v>
                </c:pt>
                <c:pt idx="207">
                  <c:v>2077.4765755340954</c:v>
                </c:pt>
                <c:pt idx="208">
                  <c:v>2132.2650573742189</c:v>
                </c:pt>
                <c:pt idx="209">
                  <c:v>2188.498454539837</c:v>
                </c:pt>
                <c:pt idx="210">
                  <c:v>2246.2148732209321</c:v>
                </c:pt>
                <c:pt idx="211">
                  <c:v>2305.4534245672166</c:v>
                </c:pt>
                <c:pt idx="212">
                  <c:v>2366.2542511915444</c:v>
                </c:pt>
                <c:pt idx="213">
                  <c:v>2428.6585543722881</c:v>
                </c:pt>
                <c:pt idx="214">
                  <c:v>2492.7086219731118</c:v>
                </c:pt>
                <c:pt idx="215">
                  <c:v>2558.4478570990636</c:v>
                </c:pt>
                <c:pt idx="216">
                  <c:v>2625.920807508402</c:v>
                </c:pt>
                <c:pt idx="217">
                  <c:v>2695.1731958000914</c:v>
                </c:pt>
                <c:pt idx="218">
                  <c:v>2766.2519503974172</c:v>
                </c:pt>
                <c:pt idx="219">
                  <c:v>2839.2052373487227</c:v>
                </c:pt>
                <c:pt idx="220">
                  <c:v>2914.0824929668142</c:v>
                </c:pt>
                <c:pt idx="221">
                  <c:v>2990.9344573291501</c:v>
                </c:pt>
                <c:pt idx="222">
                  <c:v>3069.8132086615201</c:v>
                </c:pt>
                <c:pt idx="223">
                  <c:v>3150.7721986285105</c:v>
                </c:pt>
                <c:pt idx="224">
                  <c:v>3233.8662885546719</c:v>
                </c:pt>
                <c:pt idx="225">
                  <c:v>3319.1517866009322</c:v>
                </c:pt>
                <c:pt idx="226">
                  <c:v>3406.6864859214511</c:v>
                </c:pt>
                <c:pt idx="227">
                  <c:v>3496.5297038267681</c:v>
                </c:pt>
                <c:pt idx="228">
                  <c:v>3588.7423219797861</c:v>
                </c:pt>
                <c:pt idx="229">
                  <c:v>3683.3868276518283</c:v>
                </c:pt>
                <c:pt idx="230">
                  <c:v>3780.5273560667247</c:v>
                </c:pt>
                <c:pt idx="231">
                  <c:v>3880.2297338616227</c:v>
                </c:pt>
                <c:pt idx="232">
                  <c:v>3982.561523693972</c:v>
                </c:pt>
                <c:pt idx="233">
                  <c:v>4087.5920700249144</c:v>
                </c:pt>
                <c:pt idx="234">
                  <c:v>4195.392546110098</c:v>
                </c:pt>
                <c:pt idx="235">
                  <c:v>4306.0360022297646</c:v>
                </c:pt>
                <c:pt idx="236">
                  <c:v>4419.5974151907894</c:v>
                </c:pt>
                <c:pt idx="237">
                  <c:v>4536.1537391342181</c:v>
                </c:pt>
                <c:pt idx="238">
                  <c:v>4655.7839576827328</c:v>
                </c:pt>
                <c:pt idx="239">
                  <c:v>4778.5691374633807</c:v>
                </c:pt>
                <c:pt idx="240">
                  <c:v>4904.5924830418398</c:v>
                </c:pt>
                <c:pt idx="241">
                  <c:v>5033.9393933054416</c:v>
                </c:pt>
                <c:pt idx="242">
                  <c:v>5166.6975193331646</c:v>
                </c:pt>
                <c:pt idx="243">
                  <c:v>5302.9568237918056</c:v>
                </c:pt>
                <c:pt idx="244">
                  <c:v>5442.8096418985906</c:v>
                </c:pt>
                <c:pt idx="245">
                  <c:v>5586.3507439915202</c:v>
                </c:pt>
                <c:pt idx="246">
                  <c:v>5733.6773997498658</c:v>
                </c:pt>
                <c:pt idx="247">
                  <c:v>5884.8894441083248</c:v>
                </c:pt>
                <c:pt idx="248">
                  <c:v>6040.0893449095029</c:v>
                </c:pt>
                <c:pt idx="249">
                  <c:v>6199.382272340571</c:v>
                </c:pt>
                <c:pt idx="250">
                  <c:v>6362.8761702011489</c:v>
                </c:pt>
                <c:pt idx="251">
                  <c:v>6530.6818290507053</c:v>
                </c:pt>
                <c:pt idx="252">
                  <c:v>6702.9129612850511</c:v>
                </c:pt>
                <c:pt idx="253">
                  <c:v>6879.6862781927903</c:v>
                </c:pt>
                <c:pt idx="254">
                  <c:v>7061.1215690439558</c:v>
                </c:pt>
                <c:pt idx="255">
                  <c:v>7247.3417822644151</c:v>
                </c:pt>
                <c:pt idx="256">
                  <c:v>7438.4731087510581</c:v>
                </c:pt>
                <c:pt idx="257">
                  <c:v>7634.6450673842273</c:v>
                </c:pt>
                <c:pt idx="258">
                  <c:v>7835.9905927953287</c:v>
                </c:pt>
                <c:pt idx="259">
                  <c:v>8042.646125449106</c:v>
                </c:pt>
                <c:pt idx="260">
                  <c:v>8254.7517041016217</c:v>
                </c:pt>
                <c:pt idx="261">
                  <c:v>8472.4510606965941</c:v>
                </c:pt>
                <c:pt idx="262">
                  <c:v>8695.891717764398</c:v>
                </c:pt>
                <c:pt idx="263">
                  <c:v>8925.2250883897341</c:v>
                </c:pt>
                <c:pt idx="264">
                  <c:v>9160.606578815703</c:v>
                </c:pt>
                <c:pt idx="265">
                  <c:v>9402.1956937538234</c:v>
                </c:pt>
                <c:pt idx="266">
                  <c:v>9650.1561444713407</c:v>
                </c:pt>
                <c:pt idx="267">
                  <c:v>9904.655959729087</c:v>
                </c:pt>
                <c:pt idx="268">
                  <c:v>10165.867599645062</c:v>
                </c:pt>
                <c:pt idx="269">
                  <c:v>10433.968072560892</c:v>
                </c:pt>
                <c:pt idx="270">
                  <c:v>10709.139054990363</c:v>
                </c:pt>
                <c:pt idx="271">
                  <c:v>10991.567014731305</c:v>
                </c:pt>
                <c:pt idx="272">
                  <c:v>11281.443337224271</c:v>
                </c:pt>
                <c:pt idx="273">
                  <c:v>11578.964455243611</c:v>
                </c:pt>
                <c:pt idx="274">
                  <c:v>11884.331982008842</c:v>
                </c:pt>
                <c:pt idx="275">
                  <c:v>12197.752847806518</c:v>
                </c:pt>
                <c:pt idx="276">
                  <c:v>12519.43944021517</c:v>
                </c:pt>
                <c:pt idx="277">
                  <c:v>12849.609748028346</c:v>
                </c:pt>
                <c:pt idx="278">
                  <c:v>13188.48750897327</c:v>
                </c:pt>
                <c:pt idx="279">
                  <c:v>13536.302361325244</c:v>
                </c:pt>
                <c:pt idx="280">
                  <c:v>13893.289999520501</c:v>
                </c:pt>
                <c:pt idx="281">
                  <c:v>14259.692333872985</c:v>
                </c:pt>
                <c:pt idx="282">
                  <c:v>14635.757654503275</c:v>
                </c:pt>
                <c:pt idx="283">
                  <c:v>15021.740799590747</c:v>
                </c:pt>
                <c:pt idx="284">
                  <c:v>15417.903328062977</c:v>
                </c:pt>
                <c:pt idx="285">
                  <c:v>15824.513696839427</c:v>
                </c:pt>
                <c:pt idx="286">
                  <c:v>16241.847442749498</c:v>
                </c:pt>
                <c:pt idx="287">
                  <c:v>16670.18736924824</c:v>
                </c:pt>
                <c:pt idx="288">
                  <c:v>17109.82373805625</c:v>
                </c:pt>
                <c:pt idx="289">
                  <c:v>17561.054465853606</c:v>
                </c:pt>
                <c:pt idx="290">
                  <c:v>18024.185326161132</c:v>
                </c:pt>
                <c:pt idx="291">
                  <c:v>18499.53015654581</c:v>
                </c:pt>
                <c:pt idx="292">
                  <c:v>18987.411071290735</c:v>
                </c:pt>
                <c:pt idx="293">
                  <c:v>19488.158679673717</c:v>
                </c:pt>
                <c:pt idx="294">
                  <c:v>20002.112310002496</c:v>
                </c:pt>
                <c:pt idx="295">
                  <c:v>20529.620239558302</c:v>
                </c:pt>
                <c:pt idx="296">
                  <c:v>21071.039930603674</c:v>
                </c:pt>
                <c:pt idx="297">
                  <c:v>21626.738272614388</c:v>
                </c:pt>
                <c:pt idx="298">
                  <c:v>22197.091830899688</c:v>
                </c:pt>
                <c:pt idx="299">
                  <c:v>22782.487101779283</c:v>
                </c:pt>
                <c:pt idx="300">
                  <c:v>23383.320774490021</c:v>
                </c:pt>
                <c:pt idx="301">
                  <c:v>23999.999999999727</c:v>
                </c:pt>
              </c:numCache>
            </c:numRef>
          </c:xVal>
          <c:yVal>
            <c:numRef>
              <c:f>EQ!$Z:$Z</c:f>
              <c:numCache>
                <c:formatCode>General</c:formatCode>
                <c:ptCount val="1048576"/>
                <c:pt idx="2">
                  <c:v>-0.16470473257231208</c:v>
                </c:pt>
                <c:pt idx="3">
                  <c:v>-0.16469848377483606</c:v>
                </c:pt>
                <c:pt idx="4">
                  <c:v>-0.16469190091091601</c:v>
                </c:pt>
                <c:pt idx="5">
                  <c:v>-0.16468496610961386</c:v>
                </c:pt>
                <c:pt idx="6">
                  <c:v>-0.16467766055169658</c:v>
                </c:pt>
                <c:pt idx="7">
                  <c:v>-0.1646699644034243</c:v>
                </c:pt>
                <c:pt idx="8">
                  <c:v>-0.16466185677452733</c:v>
                </c:pt>
                <c:pt idx="9">
                  <c:v>-0.1646533156499056</c:v>
                </c:pt>
                <c:pt idx="10">
                  <c:v>-0.16464431784319428</c:v>
                </c:pt>
                <c:pt idx="11">
                  <c:v>-0.16463483892216896</c:v>
                </c:pt>
                <c:pt idx="12">
                  <c:v>-0.16462485314681768</c:v>
                </c:pt>
                <c:pt idx="13">
                  <c:v>-0.16461433339504422</c:v>
                </c:pt>
                <c:pt idx="14">
                  <c:v>-0.16460325109947119</c:v>
                </c:pt>
                <c:pt idx="15">
                  <c:v>-0.16459157615488251</c:v>
                </c:pt>
                <c:pt idx="16">
                  <c:v>-0.16457927684618873</c:v>
                </c:pt>
                <c:pt idx="17">
                  <c:v>-0.16456631975659111</c:v>
                </c:pt>
                <c:pt idx="18">
                  <c:v>-0.16455266967952711</c:v>
                </c:pt>
                <c:pt idx="19">
                  <c:v>-0.16453828952408597</c:v>
                </c:pt>
                <c:pt idx="20">
                  <c:v>-0.16452314020231107</c:v>
                </c:pt>
                <c:pt idx="21">
                  <c:v>-0.16450718053899391</c:v>
                </c:pt>
                <c:pt idx="22">
                  <c:v>-0.16449036714473025</c:v>
                </c:pt>
                <c:pt idx="23">
                  <c:v>-0.16447265430385785</c:v>
                </c:pt>
                <c:pt idx="24">
                  <c:v>-0.16445399384718704</c:v>
                </c:pt>
                <c:pt idx="25">
                  <c:v>-0.16443433502301352</c:v>
                </c:pt>
                <c:pt idx="26">
                  <c:v>-0.16441362435061035</c:v>
                </c:pt>
                <c:pt idx="27">
                  <c:v>-0.1643918054758389</c:v>
                </c:pt>
                <c:pt idx="28">
                  <c:v>-0.16436881902725653</c:v>
                </c:pt>
                <c:pt idx="29">
                  <c:v>-0.16434460243504659</c:v>
                </c:pt>
                <c:pt idx="30">
                  <c:v>-0.16431908976972642</c:v>
                </c:pt>
                <c:pt idx="31">
                  <c:v>-0.16429221155606866</c:v>
                </c:pt>
                <c:pt idx="32">
                  <c:v>-0.16426389458546248</c:v>
                </c:pt>
                <c:pt idx="33">
                  <c:v>-0.16423406171102081</c:v>
                </c:pt>
                <c:pt idx="34">
                  <c:v>-0.1642026316304328</c:v>
                </c:pt>
                <c:pt idx="35">
                  <c:v>-0.16416951866840515</c:v>
                </c:pt>
                <c:pt idx="36">
                  <c:v>-0.16413463253499194</c:v>
                </c:pt>
                <c:pt idx="37">
                  <c:v>-0.16409787807847273</c:v>
                </c:pt>
                <c:pt idx="38">
                  <c:v>-0.16405915501345492</c:v>
                </c:pt>
                <c:pt idx="39">
                  <c:v>-0.16401835765321682</c:v>
                </c:pt>
                <c:pt idx="40">
                  <c:v>-0.1639753746022157</c:v>
                </c:pt>
                <c:pt idx="41">
                  <c:v>-0.16393008846551183</c:v>
                </c:pt>
                <c:pt idx="42">
                  <c:v>-0.16388237549183943</c:v>
                </c:pt>
                <c:pt idx="43">
                  <c:v>-0.1638321052553714</c:v>
                </c:pt>
                <c:pt idx="44">
                  <c:v>-0.16377914027310503</c:v>
                </c:pt>
                <c:pt idx="45">
                  <c:v>-0.16372333563132024</c:v>
                </c:pt>
                <c:pt idx="46">
                  <c:v>-0.16366453856581059</c:v>
                </c:pt>
                <c:pt idx="47">
                  <c:v>-0.16360258803929936</c:v>
                </c:pt>
                <c:pt idx="48">
                  <c:v>-0.16353731428672391</c:v>
                </c:pt>
                <c:pt idx="49">
                  <c:v>-0.16346853833350053</c:v>
                </c:pt>
                <c:pt idx="50">
                  <c:v>-0.1633960714876409</c:v>
                </c:pt>
                <c:pt idx="51">
                  <c:v>-0.16331971480311386</c:v>
                </c:pt>
                <c:pt idx="52">
                  <c:v>-0.16323925851986704</c:v>
                </c:pt>
                <c:pt idx="53">
                  <c:v>-0.16315448145409336</c:v>
                </c:pt>
                <c:pt idx="54">
                  <c:v>-0.16306515038037933</c:v>
                </c:pt>
                <c:pt idx="55">
                  <c:v>-0.16297101934195651</c:v>
                </c:pt>
                <c:pt idx="56">
                  <c:v>-0.16287182895941188</c:v>
                </c:pt>
                <c:pt idx="57">
                  <c:v>-0.16276730567824654</c:v>
                </c:pt>
                <c:pt idx="58">
                  <c:v>-0.16265716096382088</c:v>
                </c:pt>
                <c:pt idx="59">
                  <c:v>-0.16254109048954357</c:v>
                </c:pt>
                <c:pt idx="60">
                  <c:v>-0.16241877321392179</c:v>
                </c:pt>
                <c:pt idx="61">
                  <c:v>-0.1622898704706435</c:v>
                </c:pt>
                <c:pt idx="62">
                  <c:v>-0.16215402495662812</c:v>
                </c:pt>
                <c:pt idx="63">
                  <c:v>-0.16201085967996348</c:v>
                </c:pt>
                <c:pt idx="64">
                  <c:v>-0.16185997684754183</c:v>
                </c:pt>
                <c:pt idx="65">
                  <c:v>-0.16170095666969722</c:v>
                </c:pt>
                <c:pt idx="66">
                  <c:v>-0.16153335611826236</c:v>
                </c:pt>
                <c:pt idx="67">
                  <c:v>-0.16135670757712273</c:v>
                </c:pt>
                <c:pt idx="68">
                  <c:v>-0.16117051744572503</c:v>
                </c:pt>
                <c:pt idx="69">
                  <c:v>-0.16097426462356551</c:v>
                </c:pt>
                <c:pt idx="70">
                  <c:v>-0.16076739892946645</c:v>
                </c:pt>
                <c:pt idx="71">
                  <c:v>-0.16054933939676871</c:v>
                </c:pt>
                <c:pt idx="72">
                  <c:v>-0.16031947248782935</c:v>
                </c:pt>
                <c:pt idx="73">
                  <c:v>-0.16007715017309498</c:v>
                </c:pt>
                <c:pt idx="74">
                  <c:v>-0.15982168790411908</c:v>
                </c:pt>
                <c:pt idx="75">
                  <c:v>-0.15955236244615495</c:v>
                </c:pt>
                <c:pt idx="76">
                  <c:v>-0.15926840958249683</c:v>
                </c:pt>
                <c:pt idx="77">
                  <c:v>-0.15896902166111238</c:v>
                </c:pt>
                <c:pt idx="78">
                  <c:v>-0.15865334497285197</c:v>
                </c:pt>
                <c:pt idx="79">
                  <c:v>-0.15832047698634444</c:v>
                </c:pt>
                <c:pt idx="80">
                  <c:v>-0.15796946335991208</c:v>
                </c:pt>
                <c:pt idx="81">
                  <c:v>-0.15759929478233781</c:v>
                </c:pt>
                <c:pt idx="82">
                  <c:v>-0.1572089035898008</c:v>
                </c:pt>
                <c:pt idx="83">
                  <c:v>-0.15679716013998921</c:v>
                </c:pt>
                <c:pt idx="84">
                  <c:v>-0.15636286896413079</c:v>
                </c:pt>
                <c:pt idx="85">
                  <c:v>-0.1559047646070652</c:v>
                </c:pt>
                <c:pt idx="86">
                  <c:v>-0.15542150722327219</c:v>
                </c:pt>
                <c:pt idx="87">
                  <c:v>-0.15491167782166945</c:v>
                </c:pt>
                <c:pt idx="88">
                  <c:v>-0.15437377318391662</c:v>
                </c:pt>
                <c:pt idx="89">
                  <c:v>-0.15380620040849832</c:v>
                </c:pt>
                <c:pt idx="90">
                  <c:v>-0.15320727106234358</c:v>
                </c:pt>
                <c:pt idx="91">
                  <c:v>-0.15257519487188084</c:v>
                </c:pt>
                <c:pt idx="92">
                  <c:v>-0.15190807297864772</c:v>
                </c:pt>
                <c:pt idx="93">
                  <c:v>-0.15120389063615894</c:v>
                </c:pt>
                <c:pt idx="94">
                  <c:v>-0.15046050937552835</c:v>
                </c:pt>
                <c:pt idx="95">
                  <c:v>-0.14967565855272097</c:v>
                </c:pt>
                <c:pt idx="96">
                  <c:v>-0.14884692620693532</c:v>
                </c:pt>
                <c:pt idx="97">
                  <c:v>-0.14797174922467887</c:v>
                </c:pt>
                <c:pt idx="98">
                  <c:v>-0.1470474026537742</c:v>
                </c:pt>
                <c:pt idx="99">
                  <c:v>-0.14607098819935738</c:v>
                </c:pt>
                <c:pt idx="100">
                  <c:v>-0.1450394217091738</c:v>
                </c:pt>
                <c:pt idx="101">
                  <c:v>-0.14394941963690186</c:v>
                </c:pt>
                <c:pt idx="102">
                  <c:v>-0.14279748431380115</c:v>
                </c:pt>
                <c:pt idx="103">
                  <c:v>-0.14157988798842502</c:v>
                </c:pt>
                <c:pt idx="104">
                  <c:v>-0.14029265542019631</c:v>
                </c:pt>
                <c:pt idx="105">
                  <c:v>-0.13893154493249862</c:v>
                </c:pt>
                <c:pt idx="106">
                  <c:v>-0.13749202776480937</c:v>
                </c:pt>
                <c:pt idx="107">
                  <c:v>-0.13596926551174071</c:v>
                </c:pt>
                <c:pt idx="108">
                  <c:v>-0.13435808547771788</c:v>
                </c:pt>
                <c:pt idx="109">
                  <c:v>-0.13265295368037652</c:v>
                </c:pt>
                <c:pt idx="110">
                  <c:v>-0.13084794529912358</c:v>
                </c:pt>
                <c:pt idx="111">
                  <c:v>-0.12893671220467856</c:v>
                </c:pt>
                <c:pt idx="112">
                  <c:v>-0.12691244732357221</c:v>
                </c:pt>
                <c:pt idx="113">
                  <c:v>-0.12476784540638888</c:v>
                </c:pt>
                <c:pt idx="114">
                  <c:v>-0.1224950598123071</c:v>
                </c:pt>
                <c:pt idx="115">
                  <c:v>-0.12008565481407424</c:v>
                </c:pt>
                <c:pt idx="116">
                  <c:v>-0.11753055291763508</c:v>
                </c:pt>
                <c:pt idx="117">
                  <c:v>-0.11481997655807016</c:v>
                </c:pt>
                <c:pt idx="118">
                  <c:v>-0.1119433834753704</c:v>
                </c:pt>
                <c:pt idx="119">
                  <c:v>-0.10888939500833159</c:v>
                </c:pt>
                <c:pt idx="120">
                  <c:v>-0.10564571635505499</c:v>
                </c:pt>
                <c:pt idx="121">
                  <c:v>-0.10219904779535342</c:v>
                </c:pt>
                <c:pt idx="122">
                  <c:v>-9.8534985680456461E-2</c:v>
                </c:pt>
                <c:pt idx="123">
                  <c:v>-9.4637911804057048E-2</c:v>
                </c:pt>
                <c:pt idx="124">
                  <c:v>-9.0490869606462077E-2</c:v>
                </c:pt>
                <c:pt idx="125">
                  <c:v>-8.6075425400439387E-2</c:v>
                </c:pt>
                <c:pt idx="126">
                  <c:v>-8.1371512479174568E-2</c:v>
                </c:pt>
                <c:pt idx="127">
                  <c:v>-7.6357255744513935E-2</c:v>
                </c:pt>
                <c:pt idx="128">
                  <c:v>-7.1008773990012611E-2</c:v>
                </c:pt>
                <c:pt idx="129">
                  <c:v>-6.5299956598709755E-2</c:v>
                </c:pt>
                <c:pt idx="130">
                  <c:v>-5.9202210818367282E-2</c:v>
                </c:pt>
                <c:pt idx="131">
                  <c:v>-5.2684175176807818E-2</c:v>
                </c:pt>
                <c:pt idx="132">
                  <c:v>-4.571139382453946E-2</c:v>
                </c:pt>
                <c:pt idx="133">
                  <c:v>-3.8245945674927333E-2</c:v>
                </c:pt>
                <c:pt idx="134">
                  <c:v>-3.0246021181180652E-2</c:v>
                </c:pt>
                <c:pt idx="135">
                  <c:v>-2.1665438225601845E-2</c:v>
                </c:pt>
                <c:pt idx="136">
                  <c:v>-1.2453087180886462E-2</c:v>
                </c:pt>
                <c:pt idx="137">
                  <c:v>-2.5522931898353113E-3</c:v>
                </c:pt>
                <c:pt idx="138">
                  <c:v>8.0999183269265633E-3</c:v>
                </c:pt>
                <c:pt idx="139">
                  <c:v>1.9573669778538007E-2</c:v>
                </c:pt>
                <c:pt idx="140">
                  <c:v>3.1947213071228289E-2</c:v>
                </c:pt>
                <c:pt idx="141">
                  <c:v>4.5308068802462152E-2</c:v>
                </c:pt>
                <c:pt idx="142">
                  <c:v>5.9754351667071021E-2</c:v>
                </c:pt>
                <c:pt idx="143">
                  <c:v>7.5396316516050513E-2</c:v>
                </c:pt>
                <c:pt idx="144">
                  <c:v>9.2358166706385678E-2</c:v>
                </c:pt>
                <c:pt idx="145">
                  <c:v>0.11078017479645641</c:v>
                </c:pt>
                <c:pt idx="146">
                  <c:v>0.13082117631208348</c:v>
                </c:pt>
                <c:pt idx="147">
                  <c:v>0.15266151012301624</c:v>
                </c:pt>
                <c:pt idx="148">
                  <c:v>0.17650649460001169</c:v>
                </c:pt>
                <c:pt idx="149">
                  <c:v>0.20259054800741966</c:v>
                </c:pt>
                <c:pt idx="150">
                  <c:v>0.23118208484168479</c:v>
                </c:pt>
                <c:pt idx="151">
                  <c:v>0.26258934820199203</c:v>
                </c:pt>
                <c:pt idx="152">
                  <c:v>0.29716737247690395</c:v>
                </c:pt>
                <c:pt idx="153">
                  <c:v>0.33532631140713859</c:v>
                </c:pt>
                <c:pt idx="154">
                  <c:v>0.37754141477333814</c:v>
                </c:pt>
                <c:pt idx="155">
                  <c:v>0.42436499227201158</c:v>
                </c:pt>
                <c:pt idx="156">
                  <c:v>0.47644076484439968</c:v>
                </c:pt>
                <c:pt idx="157">
                  <c:v>0.53452106792651377</c:v>
                </c:pt>
                <c:pt idx="158">
                  <c:v>0.59948743052357711</c:v>
                </c:pt>
                <c:pt idx="159">
                  <c:v>0.67237509309149224</c:v>
                </c:pt>
                <c:pt idx="160">
                  <c:v>0.75440201750169189</c:v>
                </c:pt>
                <c:pt idx="161">
                  <c:v>0.84700283158626111</c:v>
                </c:pt>
                <c:pt idx="162">
                  <c:v>0.95186784760836629</c:v>
                </c:pt>
                <c:pt idx="163">
                  <c:v>1.0709866380548119</c:v>
                </c:pt>
                <c:pt idx="164">
                  <c:v>1.2066943700621118</c:v>
                </c:pt>
                <c:pt idx="165">
                  <c:v>1.3617167264990504</c:v>
                </c:pt>
                <c:pt idx="166">
                  <c:v>1.5392050029868196</c:v>
                </c:pt>
                <c:pt idx="167">
                  <c:v>1.7427455973303996</c:v>
                </c:pt>
                <c:pt idx="168">
                  <c:v>1.9763155908614338</c:v>
                </c:pt>
                <c:pt idx="169">
                  <c:v>2.2441354414560828</c:v>
                </c:pt>
                <c:pt idx="170">
                  <c:v>2.5503369144388639</c:v>
                </c:pt>
                <c:pt idx="171">
                  <c:v>2.8983152608292819</c:v>
                </c:pt>
                <c:pt idx="172">
                  <c:v>3.2895699972652155</c:v>
                </c:pt>
                <c:pt idx="173">
                  <c:v>3.7217783125063901</c:v>
                </c:pt>
                <c:pt idx="174">
                  <c:v>4.1858649285774154</c:v>
                </c:pt>
                <c:pt idx="175">
                  <c:v>4.6621343724738704</c:v>
                </c:pt>
                <c:pt idx="176">
                  <c:v>5.1164988233944086</c:v>
                </c:pt>
                <c:pt idx="177">
                  <c:v>5.4997646298060321</c:v>
                </c:pt>
                <c:pt idx="178">
                  <c:v>5.7548048255348032</c:v>
                </c:pt>
                <c:pt idx="179">
                  <c:v>5.8342480748811774</c:v>
                </c:pt>
                <c:pt idx="180">
                  <c:v>5.7215921347980938</c:v>
                </c:pt>
                <c:pt idx="181">
                  <c:v>5.4398048708334716</c:v>
                </c:pt>
                <c:pt idx="182">
                  <c:v>5.0395402380726733</c:v>
                </c:pt>
                <c:pt idx="183">
                  <c:v>4.5775756017974691</c:v>
                </c:pt>
                <c:pt idx="184">
                  <c:v>4.1007643603298858</c:v>
                </c:pt>
                <c:pt idx="185">
                  <c:v>3.6405496261486041</c:v>
                </c:pt>
                <c:pt idx="186">
                  <c:v>3.2145136102391065</c:v>
                </c:pt>
                <c:pt idx="187">
                  <c:v>2.8303142397245331</c:v>
                </c:pt>
                <c:pt idx="188">
                  <c:v>2.4894300999953805</c:v>
                </c:pt>
                <c:pt idx="189">
                  <c:v>2.1899117108970523</c:v>
                </c:pt>
                <c:pt idx="190">
                  <c:v>1.9281591761430914</c:v>
                </c:pt>
                <c:pt idx="191">
                  <c:v>1.699978021485427</c:v>
                </c:pt>
                <c:pt idx="192">
                  <c:v>1.5011615038748685</c:v>
                </c:pt>
                <c:pt idx="193">
                  <c:v>1.3277834829602031</c:v>
                </c:pt>
                <c:pt idx="194">
                  <c:v>1.1763233382609271</c:v>
                </c:pt>
                <c:pt idx="195">
                  <c:v>1.0436982182587076</c:v>
                </c:pt>
                <c:pt idx="196">
                  <c:v>0.92724738213599456</c:v>
                </c:pt>
                <c:pt idx="197">
                  <c:v>0.82469434776752526</c:v>
                </c:pt>
                <c:pt idx="198">
                  <c:v>0.73410108835280719</c:v>
                </c:pt>
                <c:pt idx="199">
                  <c:v>0.65382179145815056</c:v>
                </c:pt>
                <c:pt idx="200">
                  <c:v>0.58245984178352672</c:v>
                </c:pt>
                <c:pt idx="201">
                  <c:v>0.51882954396179515</c:v>
                </c:pt>
                <c:pt idx="202">
                  <c:v>0.46192295159106606</c:v>
                </c:pt>
                <c:pt idx="203">
                  <c:v>0.410881588494447</c:v>
                </c:pt>
                <c:pt idx="204">
                  <c:v>0.36497258688187129</c:v>
                </c:pt>
                <c:pt idx="205">
                  <c:v>0.32356867928950489</c:v>
                </c:pt>
                <c:pt idx="206">
                  <c:v>0.28613148301646962</c:v>
                </c:pt>
                <c:pt idx="207">
                  <c:v>0.25219756040301888</c:v>
                </c:pt>
                <c:pt idx="208">
                  <c:v>0.22136679971176329</c:v>
                </c:pt>
                <c:pt idx="209">
                  <c:v>0.19329272592339303</c:v>
                </c:pt>
                <c:pt idx="210">
                  <c:v>0.16767441176413364</c:v>
                </c:pt>
                <c:pt idx="211">
                  <c:v>0.14424971367538381</c:v>
                </c:pt>
                <c:pt idx="212">
                  <c:v>0.12278960446382937</c:v>
                </c:pt>
                <c:pt idx="213">
                  <c:v>0.10309341416128313</c:v>
                </c:pt>
                <c:pt idx="214">
                  <c:v>8.4984823854112629E-2</c:v>
                </c:pt>
                <c:pt idx="215">
                  <c:v>6.8308484743998976E-2</c:v>
                </c:pt>
                <c:pt idx="216">
                  <c:v>5.2927157358521403E-2</c:v>
                </c:pt>
                <c:pt idx="217">
                  <c:v>3.8719284411918568E-2</c:v>
                </c:pt>
                <c:pt idx="218">
                  <c:v>2.557692602009028E-2</c:v>
                </c:pt>
                <c:pt idx="219">
                  <c:v>1.340399844170361E-2</c:v>
                </c:pt>
                <c:pt idx="220">
                  <c:v>2.1147676943603271E-3</c:v>
                </c:pt>
                <c:pt idx="221">
                  <c:v>-8.3674422599644017E-3</c:v>
                </c:pt>
                <c:pt idx="222">
                  <c:v>-1.8111360228326889E-2</c:v>
                </c:pt>
                <c:pt idx="223">
                  <c:v>-2.7178725248210592E-2</c:v>
                </c:pt>
                <c:pt idx="224">
                  <c:v>-3.5625114038897669E-2</c:v>
                </c:pt>
                <c:pt idx="225">
                  <c:v>-4.3500657866529721E-2</c:v>
                </c:pt>
                <c:pt idx="226">
                  <c:v>-5.0850665120040009E-2</c:v>
                </c:pt>
                <c:pt idx="227">
                  <c:v>-5.7716163281052925E-2</c:v>
                </c:pt>
                <c:pt idx="228">
                  <c:v>-6.4134371826132811E-2</c:v>
                </c:pt>
                <c:pt idx="229">
                  <c:v>-7.0139115797441365E-2</c:v>
                </c:pt>
                <c:pt idx="230">
                  <c:v>-7.5761188293320708E-2</c:v>
                </c:pt>
                <c:pt idx="231">
                  <c:v>-8.1028668871066217E-2</c:v>
                </c:pt>
                <c:pt idx="232">
                  <c:v>-8.5967203820749433E-2</c:v>
                </c:pt>
                <c:pt idx="233">
                  <c:v>-9.060025338221267E-2</c:v>
                </c:pt>
                <c:pt idx="234">
                  <c:v>-9.4949310246346105E-2</c:v>
                </c:pt>
                <c:pt idx="235">
                  <c:v>-9.9034093053809863E-2</c:v>
                </c:pt>
                <c:pt idx="236">
                  <c:v>-0.10287271808476617</c:v>
                </c:pt>
                <c:pt idx="237">
                  <c:v>-0.1064818518798879</c:v>
                </c:pt>
                <c:pt idx="238">
                  <c:v>-0.10987684716192822</c:v>
                </c:pt>
                <c:pt idx="239">
                  <c:v>-0.11307186410116724</c:v>
                </c:pt>
                <c:pt idx="240">
                  <c:v>-0.11607997869334474</c:v>
                </c:pt>
                <c:pt idx="241">
                  <c:v>-0.11891327978627754</c:v>
                </c:pt>
                <c:pt idx="242">
                  <c:v>-0.12158295608902073</c:v>
                </c:pt>
                <c:pt idx="243">
                  <c:v>-0.12409937432447116</c:v>
                </c:pt>
                <c:pt idx="244">
                  <c:v>-0.12647214954041638</c:v>
                </c:pt>
                <c:pt idx="245">
                  <c:v>-0.12871020846246417</c:v>
                </c:pt>
                <c:pt idx="246">
                  <c:v>-0.13082184666594496</c:v>
                </c:pt>
                <c:pt idx="247">
                  <c:v>-0.13281478024676521</c:v>
                </c:pt>
                <c:pt idx="248">
                  <c:v>-0.13469619258669488</c:v>
                </c:pt>
                <c:pt idx="249">
                  <c:v>-0.13647277674165048</c:v>
                </c:pt>
                <c:pt idx="250">
                  <c:v>-0.13815077391326297</c:v>
                </c:pt>
                <c:pt idx="251">
                  <c:v>-0.13973600841466835</c:v>
                </c:pt>
                <c:pt idx="252">
                  <c:v>-0.14123391949100736</c:v>
                </c:pt>
                <c:pt idx="253">
                  <c:v>-0.14264959031521457</c:v>
                </c:pt>
                <c:pt idx="254">
                  <c:v>-0.14398777444203839</c:v>
                </c:pt>
                <c:pt idx="255">
                  <c:v>-0.14525291997303419</c:v>
                </c:pt>
                <c:pt idx="256">
                  <c:v>-0.14644919165620698</c:v>
                </c:pt>
                <c:pt idx="257">
                  <c:v>-0.14758049111901184</c:v>
                </c:pt>
                <c:pt idx="258">
                  <c:v>-0.14865047541347787</c:v>
                </c:pt>
                <c:pt idx="259">
                  <c:v>-0.14966257403090172</c:v>
                </c:pt>
                <c:pt idx="260">
                  <c:v>-0.1506200045286116</c:v>
                </c:pt>
                <c:pt idx="261">
                  <c:v>-0.15152578689439386</c:v>
                </c:pt>
                <c:pt idx="262">
                  <c:v>-0.15238275676297522</c:v>
                </c:pt>
                <c:pt idx="263">
                  <c:v>-0.15319357758492078</c:v>
                </c:pt>
                <c:pt idx="264">
                  <c:v>-0.15396075183993035</c:v>
                </c:pt>
                <c:pt idx="265">
                  <c:v>-0.15468663137486743</c:v>
                </c:pt>
                <c:pt idx="266">
                  <c:v>-0.15537342694046191</c:v>
                </c:pt>
                <c:pt idx="267">
                  <c:v>-0.15602321699186744</c:v>
                </c:pt>
                <c:pt idx="268">
                  <c:v>-0.15663795581163906</c:v>
                </c:pt>
                <c:pt idx="269">
                  <c:v>-0.15721948100727029</c:v>
                </c:pt>
                <c:pt idx="270">
                  <c:v>-0.157769520430977</c:v>
                </c:pt>
                <c:pt idx="271">
                  <c:v>-0.15828969856215508</c:v>
                </c:pt>
                <c:pt idx="272">
                  <c:v>-0.15878154239063613</c:v>
                </c:pt>
                <c:pt idx="273">
                  <c:v>-0.15924648683215487</c:v>
                </c:pt>
                <c:pt idx="274">
                  <c:v>-0.15968587970481088</c:v>
                </c:pt>
                <c:pt idx="275">
                  <c:v>-0.16010098629068939</c:v>
                </c:pt>
                <c:pt idx="276">
                  <c:v>-0.16049299350302343</c:v>
                </c:pt>
                <c:pt idx="277">
                  <c:v>-0.16086301367531086</c:v>
                </c:pt>
                <c:pt idx="278">
                  <c:v>-0.1612120879852153</c:v>
                </c:pt>
                <c:pt idx="279">
                  <c:v>-0.16154118952210367</c:v>
                </c:pt>
                <c:pt idx="280">
                  <c:v>-0.16185122600221355</c:v>
                </c:pt>
                <c:pt idx="281">
                  <c:v>-0.16214304213208147</c:v>
                </c:pt>
                <c:pt idx="282">
                  <c:v>-0.16241742161462905</c:v>
                </c:pt>
                <c:pt idx="283">
                  <c:v>-0.16267508878743098</c:v>
                </c:pt>
                <c:pt idx="284">
                  <c:v>-0.16291670987617068</c:v>
                </c:pt>
                <c:pt idx="285">
                  <c:v>-0.16314289383775119</c:v>
                </c:pt>
                <c:pt idx="286">
                  <c:v>-0.16335419275944835</c:v>
                </c:pt>
                <c:pt idx="287">
                  <c:v>-0.16355110176924353</c:v>
                </c:pt>
                <c:pt idx="288">
                  <c:v>-0.16373405839833208</c:v>
                </c:pt>
                <c:pt idx="289">
                  <c:v>-0.16390344132044909</c:v>
                </c:pt>
                <c:pt idx="290">
                  <c:v>-0.16405956837220331</c:v>
                </c:pt>
                <c:pt idx="291">
                  <c:v>-0.16420269373153576</c:v>
                </c:pt>
                <c:pt idx="292">
                  <c:v>-0.16433300409818885</c:v>
                </c:pt>
                <c:pt idx="293">
                  <c:v>-0.16445061367678171</c:v>
                </c:pt>
                <c:pt idx="294">
                  <c:v>-0.16455555770703328</c:v>
                </c:pt>
                <c:pt idx="295">
                  <c:v>-0.16464778421405976</c:v>
                </c:pt>
                <c:pt idx="296">
                  <c:v>-0.16472714355334711</c:v>
                </c:pt>
                <c:pt idx="297">
                  <c:v>-0.16479337520044812</c:v>
                </c:pt>
                <c:pt idx="298">
                  <c:v>-0.16484609106256748</c:v>
                </c:pt>
                <c:pt idx="299">
                  <c:v>-0.1648847543595677</c:v>
                </c:pt>
                <c:pt idx="300">
                  <c:v>-0.16490865280672282</c:v>
                </c:pt>
                <c:pt idx="301">
                  <c:v>-0.1649168643959312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217728"/>
        <c:axId val="209307136"/>
      </c:scatterChart>
      <c:valAx>
        <c:axId val="204217728"/>
        <c:scaling>
          <c:logBase val="10"/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low"/>
        <c:crossAx val="209307136"/>
        <c:crosses val="autoZero"/>
        <c:crossBetween val="midCat"/>
      </c:valAx>
      <c:valAx>
        <c:axId val="209307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low"/>
        <c:crossAx val="2042177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321944</xdr:colOff>
      <xdr:row>0</xdr:row>
      <xdr:rowOff>15240</xdr:rowOff>
    </xdr:from>
    <xdr:to>
      <xdr:col>9</xdr:col>
      <xdr:colOff>321944</xdr:colOff>
      <xdr:row>19</xdr:row>
      <xdr:rowOff>129540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Z302"/>
  <sheetViews>
    <sheetView tabSelected="1" workbookViewId="0">
      <selection activeCell="N8" sqref="N8"/>
    </sheetView>
  </sheetViews>
  <sheetFormatPr defaultRowHeight="14.4" x14ac:dyDescent="0.3"/>
  <cols>
    <col min="11" max="11" width="11.33203125" customWidth="1"/>
    <col min="13" max="13" width="14.88671875" customWidth="1"/>
    <col min="18" max="18" width="11.33203125" customWidth="1"/>
    <col min="19" max="20" width="11.6640625" customWidth="1"/>
    <col min="21" max="21" width="14.6640625" customWidth="1"/>
  </cols>
  <sheetData>
    <row r="2" spans="11:26" x14ac:dyDescent="0.3">
      <c r="W2" t="s">
        <v>20</v>
      </c>
      <c r="X2">
        <f>10^(LOG((L7)/20)/299)</f>
        <v>1.0263726111212772</v>
      </c>
    </row>
    <row r="3" spans="11:26" ht="15" customHeight="1" x14ac:dyDescent="0.3">
      <c r="K3" s="6" t="s">
        <v>0</v>
      </c>
      <c r="L3" s="8"/>
      <c r="Y3">
        <v>10</v>
      </c>
      <c r="Z3">
        <f>20*LOG10(IMABS(IMDIV(IMSUM(COMPLEX($S$5,0),IMPRODUCT(COMPLEX(2*$S$6,0),IMEXP(COMPLEX(0,-2*PI()*Y3/$L$7))),IMPRODUCT(COMPLEX($S$7,0),IMEXP(COMPLEX(0,-4*PI()*Y3/$L$7)))),IMSUM(COMPLEX( $L$10,0),IMPRODUCT(COMPLEX(-2*$S$8,0),IMEXP(COMPLEX( 0, -2*PI()*Y3/$L$7))),IMPRODUCT(COMPLEX(-1*$S$9,0),IMEXP(COMPLEX(0, -4*PI()*Y3/$L$7)))))))</f>
        <v>-0.16470473257231208</v>
      </c>
    </row>
    <row r="4" spans="11:26" ht="15" customHeight="1" x14ac:dyDescent="0.3">
      <c r="K4" s="1" t="s">
        <v>22</v>
      </c>
      <c r="L4" s="3"/>
      <c r="M4" s="7" t="s">
        <v>25</v>
      </c>
      <c r="N4" s="8"/>
      <c r="O4" s="6" t="s">
        <v>26</v>
      </c>
      <c r="P4" s="8"/>
      <c r="Q4" s="6" t="s">
        <v>26</v>
      </c>
      <c r="R4" s="7"/>
      <c r="S4" s="7"/>
      <c r="T4" s="8"/>
      <c r="U4" s="1" t="s">
        <v>27</v>
      </c>
      <c r="Y4">
        <f t="shared" ref="Y4:Y67" si="0">Y3*$X$2</f>
        <v>10.263726111212772</v>
      </c>
      <c r="Z4">
        <f>20*LOG10(IMABS(IMDIV(IMSUM(COMPLEX($S$5,0),IMPRODUCT(COMPLEX(2*$S$6,0),IMEXP(COMPLEX(0,-2*PI()*Y4/$L$7))),IMPRODUCT(COMPLEX($S$7,0),IMEXP(COMPLEX(0,-4*PI()*Y4/$L$7)))),IMSUM(COMPLEX( $L$10,0),IMPRODUCT(COMPLEX(-2*$S$8,0),IMEXP(COMPLEX( 0, -2*PI()*Y4/$L$7))),IMPRODUCT(COMPLEX(-1*$S$9,0),IMEXP(COMPLEX(0, -4*PI()*Y4/$L$7)))))))</f>
        <v>-0.16469848377483606</v>
      </c>
    </row>
    <row r="5" spans="11:26" ht="15" customHeight="1" x14ac:dyDescent="0.3">
      <c r="K5" s="1" t="s">
        <v>1</v>
      </c>
      <c r="L5" s="1">
        <v>300</v>
      </c>
      <c r="M5" s="2" t="s">
        <v>5</v>
      </c>
      <c r="N5" s="1">
        <f>10^(L8/20)</f>
        <v>1.9952623149688797</v>
      </c>
      <c r="O5" s="1" t="s">
        <v>9</v>
      </c>
      <c r="P5" s="1">
        <f>1+(1+N6)*N7/2</f>
        <v>1.0191680298272372</v>
      </c>
      <c r="Q5" s="4" t="s">
        <v>14</v>
      </c>
      <c r="R5" s="4">
        <f>P5*(2^($L$9-1)-1)</f>
        <v>4274699.5250084708</v>
      </c>
      <c r="S5" s="4">
        <f>ROUNDDOWN(R5*$N$9,0)</f>
        <v>4194303</v>
      </c>
      <c r="T5" s="1" t="str">
        <f>DEC2HEX(IF(P5&lt;0,(P5*2^($L$9)+2^26),P5*2^($L$9)),8)</f>
        <v>00827419</v>
      </c>
      <c r="U5" s="1" t="str">
        <f>IF(AND(L5&lt;=L7/2,L5&gt;=0), "OK","ERROR")</f>
        <v>OK</v>
      </c>
      <c r="Y5">
        <f t="shared" si="0"/>
        <v>10.534407368599085</v>
      </c>
      <c r="Z5">
        <f t="shared" ref="Z5:Z68" si="1">20*LOG10(IMABS(IMDIV(IMSUM(COMPLEX($S$5,0),IMPRODUCT(COMPLEX(2*$S$6,0),IMEXP(COMPLEX(0,-2*PI()*Y5/$L$7))),IMPRODUCT(COMPLEX($S$7,0),IMEXP(COMPLEX(0,-4*PI()*Y5/$L$7)))),IMSUM(COMPLEX( $L$10,0),IMPRODUCT(COMPLEX(-2*$S$8,0),IMEXP(COMPLEX( 0, -2*PI()*Y5/$L$7))),IMPRODUCT(COMPLEX(-1*$S$9,0),IMEXP(COMPLEX(0, -4*PI()*Y5/$L$7)))))))</f>
        <v>-0.16469190091091601</v>
      </c>
    </row>
    <row r="6" spans="11:26" ht="15" customHeight="1" x14ac:dyDescent="0.3">
      <c r="K6" s="1" t="s">
        <v>2</v>
      </c>
      <c r="L6" s="1">
        <v>1000</v>
      </c>
      <c r="M6" s="2" t="s">
        <v>6</v>
      </c>
      <c r="N6" s="1">
        <f>IF(N5&lt;1, (TAN(PI()*L5/L7)-N5)/(TAN(PI()*L5/L7)+N5), (TAN(PI()*L5/L7)-1)/(TAN(PI()*L5/L7)+1))</f>
        <v>-0.9614814515953285</v>
      </c>
      <c r="O6" s="1" t="s">
        <v>10</v>
      </c>
      <c r="P6" s="1">
        <f>N8*(1-N6)</f>
        <v>-1.9447007058642307</v>
      </c>
      <c r="Q6" s="4" t="s">
        <v>15</v>
      </c>
      <c r="R6" s="4">
        <f>P6*(2^($L$9-1)-1)/2</f>
        <v>-4078332.0023542303</v>
      </c>
      <c r="S6" s="4">
        <f>ROUNDDOWN(R6*$N$9,0)</f>
        <v>-4001628</v>
      </c>
      <c r="T6" s="1" t="str">
        <f>DEC2HEX(IF(P6&lt;0,(P6*2^($L$9)+2^26),P6*2^($L$9)),8)</f>
        <v>0307140C</v>
      </c>
      <c r="U6" s="1" t="str">
        <f>IF(AND(L6&lt;=L7/2,L6&gt;=0), "OK","ERROR")</f>
        <v>OK</v>
      </c>
      <c r="Y6">
        <f t="shared" si="0"/>
        <v>10.812227197524265</v>
      </c>
      <c r="Z6">
        <f t="shared" si="1"/>
        <v>-0.16468496610961386</v>
      </c>
    </row>
    <row r="7" spans="11:26" ht="15" customHeight="1" x14ac:dyDescent="0.3">
      <c r="K7" s="1" t="s">
        <v>3</v>
      </c>
      <c r="L7" s="1">
        <v>48000</v>
      </c>
      <c r="M7" s="2" t="s">
        <v>7</v>
      </c>
      <c r="N7" s="1">
        <f>N5-1</f>
        <v>0.99526231496887974</v>
      </c>
      <c r="O7" s="1" t="s">
        <v>11</v>
      </c>
      <c r="P7" s="1">
        <f>(-N6-(1+N6)*N7/2)</f>
        <v>0.94231342176809141</v>
      </c>
      <c r="Q7" s="4" t="s">
        <v>16</v>
      </c>
      <c r="R7" s="4">
        <f>P7*(2^($L$9-1)-1)</f>
        <v>3952348.0118621709</v>
      </c>
      <c r="S7" s="4">
        <f>ROUNDDOWN(R7*$N$9,0)</f>
        <v>3878014</v>
      </c>
      <c r="T7" s="1" t="str">
        <f>DEC2HEX(IF(P7&lt;0,(P7*2^($L$9)+2^26),P7*2^($L$9)),8)</f>
        <v>00789DB9</v>
      </c>
      <c r="U7" s="1" t="str">
        <f>IF(AND(L7&lt;=192000,L7&gt;=0), "OK","ERROR")</f>
        <v>OK</v>
      </c>
      <c r="Y7">
        <f t="shared" si="0"/>
        <v>11.09737386075947</v>
      </c>
      <c r="Z7">
        <f t="shared" si="1"/>
        <v>-0.16467766055169658</v>
      </c>
    </row>
    <row r="8" spans="11:26" ht="15" customHeight="1" x14ac:dyDescent="0.3">
      <c r="K8" s="1" t="s">
        <v>4</v>
      </c>
      <c r="L8" s="1">
        <v>6</v>
      </c>
      <c r="M8" s="2" t="s">
        <v>8</v>
      </c>
      <c r="N8" s="1">
        <f>-COS(2*PI()*L6/L7)</f>
        <v>-0.99144486137381038</v>
      </c>
      <c r="O8" s="1" t="s">
        <v>12</v>
      </c>
      <c r="P8" s="1">
        <f>P6</f>
        <v>-1.9447007058642307</v>
      </c>
      <c r="Q8" s="4" t="s">
        <v>19</v>
      </c>
      <c r="R8" s="4">
        <f>-P8*(2^($L$9-1)-1)/2</f>
        <v>4078332.0023542303</v>
      </c>
      <c r="S8" s="4">
        <f>ROUNDDOWN(R8,0)</f>
        <v>4078332</v>
      </c>
      <c r="T8" s="1" t="str">
        <f>DEC2HEX(IF(-P8&lt;0,(-P8*2^($L$9)+2^(26)),-P8*2^($L$9)),8)</f>
        <v>00F8EBF3</v>
      </c>
      <c r="U8" s="1" t="str">
        <f>IF(AND(L8&lt;=48,L8&gt;=-140), "OK","ERROR")</f>
        <v>OK</v>
      </c>
      <c r="Y8">
        <f t="shared" si="0"/>
        <v>11.390040586056706</v>
      </c>
      <c r="Z8">
        <f t="shared" si="1"/>
        <v>-0.1646699644034243</v>
      </c>
    </row>
    <row r="9" spans="11:26" ht="15" customHeight="1" x14ac:dyDescent="0.3">
      <c r="K9" s="1" t="s">
        <v>18</v>
      </c>
      <c r="L9" s="1">
        <v>23</v>
      </c>
      <c r="M9" s="5" t="s">
        <v>24</v>
      </c>
      <c r="N9" s="4">
        <f>10^(L11/20)</f>
        <v>0.98119247340354032</v>
      </c>
      <c r="O9" s="1" t="s">
        <v>13</v>
      </c>
      <c r="P9" s="1">
        <f>-N6</f>
        <v>0.9614814515953285</v>
      </c>
      <c r="Q9" s="4" t="s">
        <v>17</v>
      </c>
      <c r="R9" s="4">
        <f>-P9*(2^($L$9-1)-1)</f>
        <v>-4032744.5368706412</v>
      </c>
      <c r="S9" s="4">
        <f>ROUNDDOWN(R9,0)</f>
        <v>-4032744</v>
      </c>
      <c r="T9" s="1" t="str">
        <f>DEC2HEX(IF(-P9&lt;0,(-P9*2^($L$9)+2^(26)),-P9*2^($L$9)),8)</f>
        <v>0384EE2D</v>
      </c>
      <c r="U9" s="1"/>
      <c r="Y9">
        <f t="shared" si="0"/>
        <v>11.690425697088344</v>
      </c>
      <c r="Z9">
        <f t="shared" si="1"/>
        <v>-0.16466185677452733</v>
      </c>
    </row>
    <row r="10" spans="11:26" ht="15" customHeight="1" x14ac:dyDescent="0.3">
      <c r="K10" s="4" t="s">
        <v>21</v>
      </c>
      <c r="L10" s="4">
        <f>2^(L9-1)</f>
        <v>4194304</v>
      </c>
      <c r="Y10">
        <f t="shared" si="0"/>
        <v>11.99873274783984</v>
      </c>
      <c r="Z10">
        <f t="shared" si="1"/>
        <v>-0.1646533156499056</v>
      </c>
    </row>
    <row r="11" spans="11:26" ht="15" customHeight="1" x14ac:dyDescent="0.3">
      <c r="K11" s="4" t="s">
        <v>23</v>
      </c>
      <c r="L11" s="4">
        <f>20*LOG(1/MAX(ABS(P5),ABS(P6/2),ABS(P7)))</f>
        <v>-0.16491583735720883</v>
      </c>
      <c r="Y11">
        <f t="shared" si="0"/>
        <v>12.315170660546753</v>
      </c>
      <c r="Z11">
        <f t="shared" si="1"/>
        <v>-0.16464431784319428</v>
      </c>
    </row>
    <row r="12" spans="11:26" x14ac:dyDescent="0.3">
      <c r="Y12">
        <f t="shared" si="0"/>
        <v>12.639953867269515</v>
      </c>
      <c r="Z12">
        <f t="shared" si="1"/>
        <v>-0.16463483892216896</v>
      </c>
    </row>
    <row r="13" spans="11:26" x14ac:dyDescent="0.3">
      <c r="Y13">
        <f t="shared" si="0"/>
        <v>12.973302455201898</v>
      </c>
      <c r="Z13">
        <f t="shared" si="1"/>
        <v>-0.16462485314681768</v>
      </c>
    </row>
    <row r="14" spans="11:26" x14ac:dyDescent="0.3">
      <c r="Y14">
        <f t="shared" si="0"/>
        <v>13.315442315811648</v>
      </c>
      <c r="Z14">
        <f t="shared" si="1"/>
        <v>-0.16461433339504422</v>
      </c>
    </row>
    <row r="15" spans="11:26" x14ac:dyDescent="0.3">
      <c r="Y15">
        <f t="shared" si="0"/>
        <v>13.666605297914348</v>
      </c>
      <c r="Z15">
        <f t="shared" si="1"/>
        <v>-0.16460325109947119</v>
      </c>
    </row>
    <row r="16" spans="11:26" x14ac:dyDescent="0.3">
      <c r="Y16">
        <f t="shared" si="0"/>
        <v>14.02702936478423</v>
      </c>
      <c r="Z16">
        <f t="shared" si="1"/>
        <v>-0.16459157615488251</v>
      </c>
    </row>
    <row r="17" spans="25:26" x14ac:dyDescent="0.3">
      <c r="Y17">
        <f t="shared" si="0"/>
        <v>14.39695875540842</v>
      </c>
      <c r="Z17">
        <f t="shared" si="1"/>
        <v>-0.16457927684618873</v>
      </c>
    </row>
    <row r="18" spans="25:26" x14ac:dyDescent="0.3">
      <c r="Y18">
        <f t="shared" si="0"/>
        <v>14.776644149993873</v>
      </c>
      <c r="Z18">
        <f t="shared" si="1"/>
        <v>-0.16456631975659111</v>
      </c>
    </row>
    <row r="19" spans="25:26" x14ac:dyDescent="0.3">
      <c r="Y19">
        <f t="shared" si="0"/>
        <v>15.166342839839157</v>
      </c>
      <c r="Z19">
        <f t="shared" si="1"/>
        <v>-0.16455266967952711</v>
      </c>
    </row>
    <row r="20" spans="25:26" x14ac:dyDescent="0.3">
      <c r="Y20">
        <f t="shared" si="0"/>
        <v>15.566318901686202</v>
      </c>
      <c r="Z20">
        <f t="shared" si="1"/>
        <v>-0.16453828952408597</v>
      </c>
    </row>
    <row r="21" spans="25:26" x14ac:dyDescent="0.3">
      <c r="Y21">
        <f t="shared" si="0"/>
        <v>15.976843376670159</v>
      </c>
      <c r="Z21">
        <f t="shared" si="1"/>
        <v>-0.16452314020231107</v>
      </c>
    </row>
    <row r="22" spans="25:26" x14ac:dyDescent="0.3">
      <c r="Y22">
        <f t="shared" si="0"/>
        <v>16.398194453988634</v>
      </c>
      <c r="Z22">
        <f t="shared" si="1"/>
        <v>-0.16450718053899391</v>
      </c>
    </row>
    <row r="23" spans="25:26" x14ac:dyDescent="0.3">
      <c r="Y23">
        <f t="shared" si="0"/>
        <v>16.830657659414761</v>
      </c>
      <c r="Z23">
        <f t="shared" si="1"/>
        <v>-0.16449036714473025</v>
      </c>
    </row>
    <row r="24" spans="25:26" x14ac:dyDescent="0.3">
      <c r="Y24">
        <f t="shared" si="0"/>
        <v>17.274526048781851</v>
      </c>
      <c r="Z24">
        <f t="shared" si="1"/>
        <v>-0.16447265430385785</v>
      </c>
    </row>
    <row r="25" spans="25:26" x14ac:dyDescent="0.3">
      <c r="Y25">
        <f t="shared" si="0"/>
        <v>17.730100406570749</v>
      </c>
      <c r="Z25">
        <f t="shared" si="1"/>
        <v>-0.16445399384718704</v>
      </c>
    </row>
    <row r="26" spans="25:26" x14ac:dyDescent="0.3">
      <c r="Y26">
        <f t="shared" si="0"/>
        <v>18.197689449734437</v>
      </c>
      <c r="Z26">
        <f t="shared" si="1"/>
        <v>-0.16443433502301352</v>
      </c>
    </row>
    <row r="27" spans="25:26" x14ac:dyDescent="0.3">
      <c r="Y27">
        <f t="shared" si="0"/>
        <v>18.677610036898052</v>
      </c>
      <c r="Z27">
        <f t="shared" si="1"/>
        <v>-0.16441362435061035</v>
      </c>
    </row>
    <row r="28" spans="25:26" x14ac:dyDescent="0.3">
      <c r="Y28">
        <f t="shared" si="0"/>
        <v>19.17018738307603</v>
      </c>
      <c r="Z28">
        <f t="shared" si="1"/>
        <v>-0.1643918054758389</v>
      </c>
    </row>
    <row r="29" spans="25:26" x14ac:dyDescent="0.3">
      <c r="Y29">
        <f t="shared" si="0"/>
        <v>19.675755280051909</v>
      </c>
      <c r="Z29">
        <f t="shared" si="1"/>
        <v>-0.16436881902725653</v>
      </c>
    </row>
    <row r="30" spans="25:26" x14ac:dyDescent="0.3">
      <c r="Y30">
        <f t="shared" si="0"/>
        <v>20.194656322570136</v>
      </c>
      <c r="Z30">
        <f t="shared" si="1"/>
        <v>-0.16434460243504659</v>
      </c>
    </row>
    <row r="31" spans="25:26" x14ac:dyDescent="0.3">
      <c r="Y31">
        <f t="shared" si="0"/>
        <v>20.727242140493122</v>
      </c>
      <c r="Z31">
        <f t="shared" si="1"/>
        <v>-0.16431908976972642</v>
      </c>
    </row>
    <row r="32" spans="25:26" x14ac:dyDescent="0.3">
      <c r="Y32">
        <f t="shared" si="0"/>
        <v>21.273873637080897</v>
      </c>
      <c r="Z32">
        <f t="shared" si="1"/>
        <v>-0.16429221155606866</v>
      </c>
    </row>
    <row r="33" spans="25:26" x14ac:dyDescent="0.3">
      <c r="Y33">
        <f t="shared" si="0"/>
        <v>21.834921233554823</v>
      </c>
      <c r="Z33">
        <f t="shared" si="1"/>
        <v>-0.16426389458546248</v>
      </c>
    </row>
    <row r="34" spans="25:26" x14ac:dyDescent="0.3">
      <c r="Y34">
        <f t="shared" si="0"/>
        <v>22.410765120111083</v>
      </c>
      <c r="Z34">
        <f t="shared" si="1"/>
        <v>-0.16423406171102081</v>
      </c>
    </row>
    <row r="35" spans="25:26" x14ac:dyDescent="0.3">
      <c r="Y35">
        <f t="shared" si="0"/>
        <v>23.001795513554057</v>
      </c>
      <c r="Z35">
        <f t="shared" si="1"/>
        <v>-0.1642026316304328</v>
      </c>
    </row>
    <row r="36" spans="25:26" x14ac:dyDescent="0.3">
      <c r="Y36">
        <f t="shared" si="0"/>
        <v>23.608412921724156</v>
      </c>
      <c r="Z36">
        <f t="shared" si="1"/>
        <v>-0.16416951866840515</v>
      </c>
    </row>
    <row r="37" spans="25:26" x14ac:dyDescent="0.3">
      <c r="Y37">
        <f t="shared" si="0"/>
        <v>24.231028414899324</v>
      </c>
      <c r="Z37">
        <f t="shared" si="1"/>
        <v>-0.16413463253499194</v>
      </c>
    </row>
    <row r="38" spans="25:26" x14ac:dyDescent="0.3">
      <c r="Y38">
        <f t="shared" si="0"/>
        <v>24.870063904354083</v>
      </c>
      <c r="Z38">
        <f t="shared" si="1"/>
        <v>-0.16409787807847273</v>
      </c>
    </row>
    <row r="39" spans="25:26" x14ac:dyDescent="0.3">
      <c r="Y39">
        <f t="shared" si="0"/>
        <v>25.525952428264926</v>
      </c>
      <c r="Z39">
        <f t="shared" si="1"/>
        <v>-0.16405915501345492</v>
      </c>
    </row>
    <row r="40" spans="25:26" x14ac:dyDescent="0.3">
      <c r="Y40">
        <f t="shared" si="0"/>
        <v>26.199138445155778</v>
      </c>
      <c r="Z40">
        <f t="shared" si="1"/>
        <v>-0.16401835765321682</v>
      </c>
    </row>
    <row r="41" spans="25:26" x14ac:dyDescent="0.3">
      <c r="Y41">
        <f t="shared" si="0"/>
        <v>26.890078135082376</v>
      </c>
      <c r="Z41">
        <f t="shared" si="1"/>
        <v>-0.1639753746022157</v>
      </c>
    </row>
    <row r="42" spans="25:26" x14ac:dyDescent="0.3">
      <c r="Y42">
        <f t="shared" si="0"/>
        <v>27.599239708759661</v>
      </c>
      <c r="Z42">
        <f t="shared" si="1"/>
        <v>-0.16393008846551183</v>
      </c>
    </row>
    <row r="43" spans="25:26" x14ac:dyDescent="0.3">
      <c r="Y43">
        <f t="shared" si="0"/>
        <v>28.327103724841692</v>
      </c>
      <c r="Z43">
        <f t="shared" si="1"/>
        <v>-0.16388237549183943</v>
      </c>
    </row>
    <row r="44" spans="25:26" x14ac:dyDescent="0.3">
      <c r="Y44">
        <f t="shared" si="0"/>
        <v>29.074163415569025</v>
      </c>
      <c r="Z44">
        <f t="shared" si="1"/>
        <v>-0.1638321052553714</v>
      </c>
    </row>
    <row r="45" spans="25:26" x14ac:dyDescent="0.3">
      <c r="Y45">
        <f t="shared" si="0"/>
        <v>29.840925021004292</v>
      </c>
      <c r="Z45">
        <f t="shared" si="1"/>
        <v>-0.16377914027310503</v>
      </c>
    </row>
    <row r="46" spans="25:26" x14ac:dyDescent="0.3">
      <c r="Y46">
        <f t="shared" si="0"/>
        <v>30.627908132082428</v>
      </c>
      <c r="Z46">
        <f t="shared" si="1"/>
        <v>-0.16372333563132024</v>
      </c>
    </row>
    <row r="47" spans="25:26" x14ac:dyDescent="0.3">
      <c r="Y47">
        <f t="shared" si="0"/>
        <v>31.43564604270804</v>
      </c>
      <c r="Z47">
        <f t="shared" si="1"/>
        <v>-0.16366453856581059</v>
      </c>
    </row>
    <row r="48" spans="25:26" x14ac:dyDescent="0.3">
      <c r="Y48">
        <f t="shared" si="0"/>
        <v>32.264686111138495</v>
      </c>
      <c r="Z48">
        <f t="shared" si="1"/>
        <v>-0.16360258803929936</v>
      </c>
    </row>
    <row r="49" spans="25:26" x14ac:dyDescent="0.3">
      <c r="Y49">
        <f t="shared" si="0"/>
        <v>33.115590130897623</v>
      </c>
      <c r="Z49">
        <f t="shared" si="1"/>
        <v>-0.16353731428672391</v>
      </c>
    </row>
    <row r="50" spans="25:26" x14ac:dyDescent="0.3">
      <c r="Y50">
        <f t="shared" si="0"/>
        <v>33.988934711471394</v>
      </c>
      <c r="Z50">
        <f t="shared" si="1"/>
        <v>-0.16346853833350053</v>
      </c>
    </row>
    <row r="51" spans="25:26" x14ac:dyDescent="0.3">
      <c r="Y51">
        <f t="shared" si="0"/>
        <v>34.88531166904351</v>
      </c>
      <c r="Z51">
        <f t="shared" si="1"/>
        <v>-0.1633960714876409</v>
      </c>
    </row>
    <row r="52" spans="25:26" x14ac:dyDescent="0.3">
      <c r="Y52">
        <f t="shared" si="0"/>
        <v>35.805328427535748</v>
      </c>
      <c r="Z52">
        <f t="shared" si="1"/>
        <v>-0.16331971480311386</v>
      </c>
    </row>
    <row r="53" spans="25:26" x14ac:dyDescent="0.3">
      <c r="Y53">
        <f t="shared" si="0"/>
        <v>36.749608430224761</v>
      </c>
      <c r="Z53">
        <f t="shared" si="1"/>
        <v>-0.16323925851986704</v>
      </c>
    </row>
    <row r="54" spans="25:26" x14ac:dyDescent="0.3">
      <c r="Y54">
        <f t="shared" si="0"/>
        <v>37.718791562214292</v>
      </c>
      <c r="Z54">
        <f t="shared" si="1"/>
        <v>-0.16315448145409336</v>
      </c>
    </row>
    <row r="55" spans="25:26" x14ac:dyDescent="0.3">
      <c r="Y55">
        <f t="shared" si="0"/>
        <v>38.713534584049079</v>
      </c>
      <c r="Z55">
        <f t="shared" si="1"/>
        <v>-0.16306515038037933</v>
      </c>
    </row>
    <row r="56" spans="25:26" x14ac:dyDescent="0.3">
      <c r="Y56">
        <f t="shared" si="0"/>
        <v>39.734511576764319</v>
      </c>
      <c r="Z56">
        <f t="shared" si="1"/>
        <v>-0.16297101934195651</v>
      </c>
    </row>
    <row r="57" spans="25:26" x14ac:dyDescent="0.3">
      <c r="Y57">
        <f t="shared" si="0"/>
        <v>40.782414398672209</v>
      </c>
      <c r="Z57">
        <f t="shared" si="1"/>
        <v>-0.16287182895941188</v>
      </c>
    </row>
    <row r="58" spans="25:26" x14ac:dyDescent="0.3">
      <c r="Y58">
        <f t="shared" si="0"/>
        <v>41.857953154195165</v>
      </c>
      <c r="Z58">
        <f t="shared" si="1"/>
        <v>-0.16276730567824654</v>
      </c>
    </row>
    <row r="59" spans="25:26" x14ac:dyDescent="0.3">
      <c r="Y59">
        <f t="shared" si="0"/>
        <v>42.961856675063395</v>
      </c>
      <c r="Z59">
        <f t="shared" si="1"/>
        <v>-0.16265716096382088</v>
      </c>
    </row>
    <row r="60" spans="25:26" x14ac:dyDescent="0.3">
      <c r="Y60">
        <f t="shared" si="0"/>
        <v>44.094873014202889</v>
      </c>
      <c r="Z60">
        <f t="shared" si="1"/>
        <v>-0.16254109048954357</v>
      </c>
    </row>
    <row r="61" spans="25:26" x14ac:dyDescent="0.3">
      <c r="Y61">
        <f t="shared" si="0"/>
        <v>45.257769952648559</v>
      </c>
      <c r="Z61">
        <f t="shared" si="1"/>
        <v>-0.16241877321392179</v>
      </c>
    </row>
    <row r="62" spans="25:26" x14ac:dyDescent="0.3">
      <c r="Y62">
        <f t="shared" si="0"/>
        <v>46.451335519825982</v>
      </c>
      <c r="Z62">
        <f t="shared" si="1"/>
        <v>-0.1622898704706435</v>
      </c>
    </row>
    <row r="63" spans="25:26" x14ac:dyDescent="0.3">
      <c r="Y63">
        <f t="shared" si="0"/>
        <v>47.67637852755432</v>
      </c>
      <c r="Z63">
        <f t="shared" si="1"/>
        <v>-0.16215402495662812</v>
      </c>
    </row>
    <row r="64" spans="25:26" x14ac:dyDescent="0.3">
      <c r="Y64">
        <f t="shared" si="0"/>
        <v>48.93372911813232</v>
      </c>
      <c r="Z64">
        <f t="shared" si="1"/>
        <v>-0.16201085967996348</v>
      </c>
    </row>
    <row r="65" spans="25:26" x14ac:dyDescent="0.3">
      <c r="Y65">
        <f t="shared" si="0"/>
        <v>50.224239326878745</v>
      </c>
      <c r="Z65">
        <f t="shared" si="1"/>
        <v>-0.16185997684754183</v>
      </c>
    </row>
    <row r="66" spans="25:26" x14ac:dyDescent="0.3">
      <c r="Y66">
        <f t="shared" si="0"/>
        <v>51.548783659508473</v>
      </c>
      <c r="Z66">
        <f t="shared" si="1"/>
        <v>-0.16170095666969722</v>
      </c>
    </row>
    <row r="67" spans="25:26" x14ac:dyDescent="0.3">
      <c r="Y67">
        <f t="shared" si="0"/>
        <v>52.90825968473554</v>
      </c>
      <c r="Z67">
        <f t="shared" si="1"/>
        <v>-0.16153335611826236</v>
      </c>
    </row>
    <row r="68" spans="25:26" x14ac:dyDescent="0.3">
      <c r="Y68">
        <f t="shared" ref="Y68:Y131" si="2">Y67*$X$2</f>
        <v>54.303588642504621</v>
      </c>
      <c r="Z68">
        <f t="shared" si="1"/>
        <v>-0.16135670757712273</v>
      </c>
    </row>
    <row r="69" spans="25:26" x14ac:dyDescent="0.3">
      <c r="Y69">
        <f t="shared" si="2"/>
        <v>55.735716068263201</v>
      </c>
      <c r="Z69">
        <f t="shared" ref="Z69:Z132" si="3">20*LOG10(IMABS(IMDIV(IMSUM(COMPLEX($S$5,0),IMPRODUCT(COMPLEX(2*$S$6,0),IMEXP(COMPLEX(0,-2*PI()*Y69/$L$7))),IMPRODUCT(COMPLEX($S$7,0),IMEXP(COMPLEX(0,-4*PI()*Y69/$L$7)))),IMSUM(COMPLEX( $L$10,0),IMPRODUCT(COMPLEX(-2*$S$8,0),IMEXP(COMPLEX( 0, -2*PI()*Y69/$L$7))),IMPRODUCT(COMPLEX(-1*$S$9,0),IMEXP(COMPLEX(0, -4*PI()*Y69/$L$7)))))))</f>
        <v>-0.16117051744572503</v>
      </c>
    </row>
    <row r="70" spans="25:26" x14ac:dyDescent="0.3">
      <c r="Y70">
        <f t="shared" si="2"/>
        <v>57.205612433697425</v>
      </c>
      <c r="Z70">
        <f t="shared" si="3"/>
        <v>-0.16097426462356551</v>
      </c>
    </row>
    <row r="71" spans="25:26" x14ac:dyDescent="0.3">
      <c r="Y71">
        <f t="shared" si="2"/>
        <v>58.714273804365824</v>
      </c>
      <c r="Z71">
        <f t="shared" si="3"/>
        <v>-0.16076739892946645</v>
      </c>
    </row>
    <row r="72" spans="25:26" x14ac:dyDescent="0.3">
      <c r="Y72">
        <f t="shared" si="2"/>
        <v>60.262722514676554</v>
      </c>
      <c r="Z72">
        <f t="shared" si="3"/>
        <v>-0.16054933939676871</v>
      </c>
    </row>
    <row r="73" spans="25:26" x14ac:dyDescent="0.3">
      <c r="Y73">
        <f t="shared" si="2"/>
        <v>61.852007860665552</v>
      </c>
      <c r="Z73">
        <f t="shared" si="3"/>
        <v>-0.16031947248782935</v>
      </c>
    </row>
    <row r="74" spans="25:26" x14ac:dyDescent="0.3">
      <c r="Y74">
        <f t="shared" si="2"/>
        <v>63.483206811045065</v>
      </c>
      <c r="Z74">
        <f t="shared" si="3"/>
        <v>-0.16007715017309498</v>
      </c>
    </row>
    <row r="75" spans="25:26" x14ac:dyDescent="0.3">
      <c r="Y75">
        <f t="shared" si="2"/>
        <v>65.157424737004376</v>
      </c>
      <c r="Z75">
        <f t="shared" si="3"/>
        <v>-0.15982168790411908</v>
      </c>
    </row>
    <row r="76" spans="25:26" x14ac:dyDescent="0.3">
      <c r="Y76">
        <f t="shared" si="2"/>
        <v>66.875796161257284</v>
      </c>
      <c r="Z76">
        <f t="shared" si="3"/>
        <v>-0.15955236244615495</v>
      </c>
    </row>
    <row r="77" spans="25:26" x14ac:dyDescent="0.3">
      <c r="Y77">
        <f t="shared" si="2"/>
        <v>68.639485526843927</v>
      </c>
      <c r="Z77">
        <f t="shared" si="3"/>
        <v>-0.15926840958249683</v>
      </c>
    </row>
    <row r="78" spans="25:26" x14ac:dyDescent="0.3">
      <c r="Y78">
        <f t="shared" si="2"/>
        <v>70.44968798620792</v>
      </c>
      <c r="Z78">
        <f t="shared" si="3"/>
        <v>-0.15896902166111238</v>
      </c>
    </row>
    <row r="79" spans="25:26" x14ac:dyDescent="0.3">
      <c r="Y79">
        <f t="shared" si="2"/>
        <v>72.307630211083492</v>
      </c>
      <c r="Z79">
        <f t="shared" si="3"/>
        <v>-0.15865334497285197</v>
      </c>
    </row>
    <row r="80" spans="25:26" x14ac:dyDescent="0.3">
      <c r="Y80">
        <f t="shared" si="2"/>
        <v>74.214571223741515</v>
      </c>
      <c r="Z80">
        <f t="shared" si="3"/>
        <v>-0.15832047698634444</v>
      </c>
    </row>
    <row r="81" spans="25:26" x14ac:dyDescent="0.3">
      <c r="Y81">
        <f t="shared" si="2"/>
        <v>76.171803250157581</v>
      </c>
      <c r="Z81">
        <f t="shared" si="3"/>
        <v>-0.15796946335991208</v>
      </c>
    </row>
    <row r="82" spans="25:26" x14ac:dyDescent="0.3">
      <c r="Y82">
        <f t="shared" si="2"/>
        <v>78.180652595680428</v>
      </c>
      <c r="Z82">
        <f t="shared" si="3"/>
        <v>-0.15759929478233781</v>
      </c>
    </row>
    <row r="83" spans="25:26" x14ac:dyDescent="0.3">
      <c r="Y83">
        <f t="shared" si="2"/>
        <v>80.242480543793974</v>
      </c>
      <c r="Z83">
        <f t="shared" si="3"/>
        <v>-0.1572089035898008</v>
      </c>
    </row>
    <row r="84" spans="25:26" x14ac:dyDescent="0.3">
      <c r="Y84">
        <f t="shared" si="2"/>
        <v>82.358684278582103</v>
      </c>
      <c r="Z84">
        <f t="shared" si="3"/>
        <v>-0.15679716013998921</v>
      </c>
    </row>
    <row r="85" spans="25:26" x14ac:dyDescent="0.3">
      <c r="Y85">
        <f t="shared" si="2"/>
        <v>84.530697831521195</v>
      </c>
      <c r="Z85">
        <f t="shared" si="3"/>
        <v>-0.15636286896413079</v>
      </c>
    </row>
    <row r="86" spans="25:26" x14ac:dyDescent="0.3">
      <c r="Y86">
        <f t="shared" si="2"/>
        <v>86.759993053242098</v>
      </c>
      <c r="Z86">
        <f t="shared" si="3"/>
        <v>-0.1559047646070652</v>
      </c>
    </row>
    <row r="87" spans="25:26" x14ac:dyDescent="0.3">
      <c r="Y87">
        <f t="shared" si="2"/>
        <v>89.048080610919968</v>
      </c>
      <c r="Z87">
        <f t="shared" si="3"/>
        <v>-0.15542150722327219</v>
      </c>
    </row>
    <row r="88" spans="25:26" x14ac:dyDescent="0.3">
      <c r="Y88">
        <f t="shared" si="2"/>
        <v>91.396511011967903</v>
      </c>
      <c r="Z88">
        <f t="shared" si="3"/>
        <v>-0.15491167782166945</v>
      </c>
    </row>
    <row r="89" spans="25:26" x14ac:dyDescent="0.3">
      <c r="Y89">
        <f t="shared" si="2"/>
        <v>93.80687565472806</v>
      </c>
      <c r="Z89">
        <f t="shared" si="3"/>
        <v>-0.15437377318391662</v>
      </c>
    </row>
    <row r="90" spans="25:26" x14ac:dyDescent="0.3">
      <c r="Y90">
        <f t="shared" si="2"/>
        <v>96.280807906872212</v>
      </c>
      <c r="Z90">
        <f t="shared" si="3"/>
        <v>-0.15380620040849832</v>
      </c>
    </row>
    <row r="91" spans="25:26" x14ac:dyDescent="0.3">
      <c r="Y91">
        <f t="shared" si="2"/>
        <v>98.819984212242545</v>
      </c>
      <c r="Z91">
        <f t="shared" si="3"/>
        <v>-0.15320727106234358</v>
      </c>
    </row>
    <row r="92" spans="25:26" x14ac:dyDescent="0.3">
      <c r="Y92">
        <f t="shared" si="2"/>
        <v>101.42612522688277</v>
      </c>
      <c r="Z92">
        <f t="shared" si="3"/>
        <v>-0.15257519487188084</v>
      </c>
    </row>
    <row r="93" spans="25:26" x14ac:dyDescent="0.3">
      <c r="Y93">
        <f t="shared" si="2"/>
        <v>104.10099698502931</v>
      </c>
      <c r="Z93">
        <f t="shared" si="3"/>
        <v>-0.15190807297864772</v>
      </c>
    </row>
    <row r="94" spans="25:26" x14ac:dyDescent="0.3">
      <c r="Y94">
        <f t="shared" si="2"/>
        <v>106.84641209585274</v>
      </c>
      <c r="Z94">
        <f t="shared" si="3"/>
        <v>-0.15120389063615894</v>
      </c>
    </row>
    <row r="95" spans="25:26" x14ac:dyDescent="0.3">
      <c r="Y95">
        <f t="shared" si="2"/>
        <v>109.66423097176039</v>
      </c>
      <c r="Z95">
        <f t="shared" si="3"/>
        <v>-0.15046050937552835</v>
      </c>
    </row>
    <row r="96" spans="25:26" x14ac:dyDescent="0.3">
      <c r="Y96">
        <f t="shared" si="2"/>
        <v>112.55636308909254</v>
      </c>
      <c r="Z96">
        <f t="shared" si="3"/>
        <v>-0.14967565855272097</v>
      </c>
    </row>
    <row r="97" spans="25:26" x14ac:dyDescent="0.3">
      <c r="Y97">
        <f t="shared" si="2"/>
        <v>115.52476828206646</v>
      </c>
      <c r="Z97">
        <f t="shared" si="3"/>
        <v>-0.14884692620693532</v>
      </c>
    </row>
    <row r="98" spans="25:26" x14ac:dyDescent="0.3">
      <c r="Y98">
        <f t="shared" si="2"/>
        <v>118.57145807084505</v>
      </c>
      <c r="Z98">
        <f t="shared" si="3"/>
        <v>-0.14797174922467887</v>
      </c>
    </row>
    <row r="99" spans="25:26" x14ac:dyDescent="0.3">
      <c r="Y99">
        <f t="shared" si="2"/>
        <v>121.69849702463027</v>
      </c>
      <c r="Z99">
        <f t="shared" si="3"/>
        <v>-0.1470474026537742</v>
      </c>
    </row>
    <row r="100" spans="25:26" x14ac:dyDescent="0.3">
      <c r="Y100">
        <f t="shared" si="2"/>
        <v>124.90800416070475</v>
      </c>
      <c r="Z100">
        <f t="shared" si="3"/>
        <v>-0.14607098819935738</v>
      </c>
    </row>
    <row r="101" spans="25:26" x14ac:dyDescent="0.3">
      <c r="Y101">
        <f t="shared" si="2"/>
        <v>128.20215438036988</v>
      </c>
      <c r="Z101">
        <f t="shared" si="3"/>
        <v>-0.1450394217091738</v>
      </c>
    </row>
    <row r="102" spans="25:26" x14ac:dyDescent="0.3">
      <c r="Y102">
        <f t="shared" si="2"/>
        <v>131.5831799427533</v>
      </c>
      <c r="Z102">
        <f t="shared" si="3"/>
        <v>-0.14394941963690186</v>
      </c>
    </row>
    <row r="103" spans="25:26" x14ac:dyDescent="0.3">
      <c r="Y103">
        <f t="shared" si="2"/>
        <v>135.05337197748457</v>
      </c>
      <c r="Z103">
        <f t="shared" si="3"/>
        <v>-0.14279748431380115</v>
      </c>
    </row>
    <row r="104" spans="25:26" x14ac:dyDescent="0.3">
      <c r="Y104">
        <f t="shared" si="2"/>
        <v>138.61508203726396</v>
      </c>
      <c r="Z104">
        <f t="shared" si="3"/>
        <v>-0.14157988798842502</v>
      </c>
    </row>
    <row r="105" spans="25:26" x14ac:dyDescent="0.3">
      <c r="Y105">
        <f t="shared" si="2"/>
        <v>142.27072369137665</v>
      </c>
      <c r="Z105">
        <f t="shared" si="3"/>
        <v>-0.14029265542019631</v>
      </c>
    </row>
    <row r="106" spans="25:26" x14ac:dyDescent="0.3">
      <c r="Y106">
        <f t="shared" si="2"/>
        <v>146.02277416123201</v>
      </c>
      <c r="Z106">
        <f t="shared" si="3"/>
        <v>-0.13893154493249862</v>
      </c>
    </row>
    <row r="107" spans="25:26" x14ac:dyDescent="0.3">
      <c r="Y107">
        <f t="shared" si="2"/>
        <v>149.87377599903627</v>
      </c>
      <c r="Z107">
        <f t="shared" si="3"/>
        <v>-0.13749202776480937</v>
      </c>
    </row>
    <row r="108" spans="25:26" x14ac:dyDescent="0.3">
      <c r="Y108">
        <f t="shared" si="2"/>
        <v>153.82633881073627</v>
      </c>
      <c r="Z108">
        <f t="shared" si="3"/>
        <v>-0.13596926551174071</v>
      </c>
    </row>
    <row r="109" spans="25:26" x14ac:dyDescent="0.3">
      <c r="Y109">
        <f t="shared" si="2"/>
        <v>157.88314102440165</v>
      </c>
      <c r="Z109">
        <f t="shared" si="3"/>
        <v>-0.13435808547771788</v>
      </c>
    </row>
    <row r="110" spans="25:26" x14ac:dyDescent="0.3">
      <c r="Y110">
        <f t="shared" si="2"/>
        <v>162.04693170524396</v>
      </c>
      <c r="Z110">
        <f t="shared" si="3"/>
        <v>-0.13265295368037652</v>
      </c>
    </row>
    <row r="111" spans="25:26" x14ac:dyDescent="0.3">
      <c r="Y111">
        <f t="shared" si="2"/>
        <v>166.32053241850252</v>
      </c>
      <c r="Z111">
        <f t="shared" si="3"/>
        <v>-0.13084794529912358</v>
      </c>
    </row>
    <row r="112" spans="25:26" x14ac:dyDescent="0.3">
      <c r="Y112">
        <f t="shared" si="2"/>
        <v>170.70683914145945</v>
      </c>
      <c r="Z112">
        <f t="shared" si="3"/>
        <v>-0.12893671220467856</v>
      </c>
    </row>
    <row r="113" spans="25:26" x14ac:dyDescent="0.3">
      <c r="Y113">
        <f t="shared" si="2"/>
        <v>175.2088242258796</v>
      </c>
      <c r="Z113">
        <f t="shared" si="3"/>
        <v>-0.12691244732357221</v>
      </c>
    </row>
    <row r="114" spans="25:26" x14ac:dyDescent="0.3">
      <c r="Y114">
        <f t="shared" si="2"/>
        <v>179.82953841220493</v>
      </c>
      <c r="Z114">
        <f t="shared" si="3"/>
        <v>-0.12476784540638888</v>
      </c>
    </row>
    <row r="115" spans="25:26" x14ac:dyDescent="0.3">
      <c r="Y115">
        <f t="shared" si="2"/>
        <v>184.57211289686879</v>
      </c>
      <c r="Z115">
        <f t="shared" si="3"/>
        <v>-0.1224950598123071</v>
      </c>
    </row>
    <row r="116" spans="25:26" x14ac:dyDescent="0.3">
      <c r="Y116">
        <f t="shared" si="2"/>
        <v>189.43976145413038</v>
      </c>
      <c r="Z116">
        <f t="shared" si="3"/>
        <v>-0.12008565481407424</v>
      </c>
    </row>
    <row r="117" spans="25:26" x14ac:dyDescent="0.3">
      <c r="Y117">
        <f t="shared" si="2"/>
        <v>194.43578261386767</v>
      </c>
      <c r="Z117">
        <f t="shared" si="3"/>
        <v>-0.11753055291763508</v>
      </c>
    </row>
    <row r="118" spans="25:26" x14ac:dyDescent="0.3">
      <c r="Y118">
        <f t="shared" si="2"/>
        <v>199.5635618968044</v>
      </c>
      <c r="Z118">
        <f t="shared" si="3"/>
        <v>-0.11481997655807016</v>
      </c>
    </row>
    <row r="119" spans="25:26" x14ac:dyDescent="0.3">
      <c r="Y119">
        <f t="shared" si="2"/>
        <v>204.82657410868575</v>
      </c>
      <c r="Z119">
        <f t="shared" si="3"/>
        <v>-0.1119433834753704</v>
      </c>
    </row>
    <row r="120" spans="25:26" x14ac:dyDescent="0.3">
      <c r="Y120">
        <f t="shared" si="2"/>
        <v>210.22838569495758</v>
      </c>
      <c r="Z120">
        <f t="shared" si="3"/>
        <v>-0.10888939500833159</v>
      </c>
    </row>
    <row r="121" spans="25:26" x14ac:dyDescent="0.3">
      <c r="Y121">
        <f t="shared" si="2"/>
        <v>215.77265715754456</v>
      </c>
      <c r="Z121">
        <f t="shared" si="3"/>
        <v>-0.10564571635505499</v>
      </c>
    </row>
    <row r="122" spans="25:26" x14ac:dyDescent="0.3">
      <c r="Y122">
        <f t="shared" si="2"/>
        <v>221.46314553536516</v>
      </c>
      <c r="Z122">
        <f t="shared" si="3"/>
        <v>-0.10219904779535342</v>
      </c>
    </row>
    <row r="123" spans="25:26" x14ac:dyDescent="0.3">
      <c r="Y123">
        <f t="shared" si="2"/>
        <v>227.30370695026417</v>
      </c>
      <c r="Z123">
        <f t="shared" si="3"/>
        <v>-9.8534985680456461E-2</v>
      </c>
    </row>
    <row r="124" spans="25:26" x14ac:dyDescent="0.3">
      <c r="Y124">
        <f t="shared" si="2"/>
        <v>233.29829922008824</v>
      </c>
      <c r="Z124">
        <f t="shared" si="3"/>
        <v>-9.4637911804057048E-2</v>
      </c>
    </row>
    <row r="125" spans="25:26" x14ac:dyDescent="0.3">
      <c r="Y125">
        <f t="shared" si="2"/>
        <v>239.45098454067499</v>
      </c>
      <c r="Z125">
        <f t="shared" si="3"/>
        <v>-9.0490869606462077E-2</v>
      </c>
    </row>
    <row r="126" spans="25:26" x14ac:dyDescent="0.3">
      <c r="Y126">
        <f t="shared" si="2"/>
        <v>245.76593223857319</v>
      </c>
      <c r="Z126">
        <f t="shared" si="3"/>
        <v>-8.6075425400439387E-2</v>
      </c>
    </row>
    <row r="127" spans="25:26" x14ac:dyDescent="0.3">
      <c r="Y127">
        <f t="shared" si="2"/>
        <v>252.24742159635923</v>
      </c>
      <c r="Z127">
        <f t="shared" si="3"/>
        <v>-8.1371512479174568E-2</v>
      </c>
    </row>
    <row r="128" spans="25:26" x14ac:dyDescent="0.3">
      <c r="Y128">
        <f t="shared" si="2"/>
        <v>258.8998447524649</v>
      </c>
      <c r="Z128">
        <f t="shared" si="3"/>
        <v>-7.6357255744513935E-2</v>
      </c>
    </row>
    <row r="129" spans="25:26" x14ac:dyDescent="0.3">
      <c r="Y129">
        <f t="shared" si="2"/>
        <v>265.72770967748068</v>
      </c>
      <c r="Z129">
        <f t="shared" si="3"/>
        <v>-7.1008773990012611E-2</v>
      </c>
    </row>
    <row r="130" spans="25:26" x14ac:dyDescent="0.3">
      <c r="Y130">
        <f t="shared" si="2"/>
        <v>272.73564322895254</v>
      </c>
      <c r="Z130">
        <f t="shared" si="3"/>
        <v>-6.5299956598709755E-2</v>
      </c>
    </row>
    <row r="131" spans="25:26" x14ac:dyDescent="0.3">
      <c r="Y131">
        <f t="shared" si="2"/>
        <v>279.92839428674108</v>
      </c>
      <c r="Z131">
        <f t="shared" si="3"/>
        <v>-5.9202210818367282E-2</v>
      </c>
    </row>
    <row r="132" spans="25:26" x14ac:dyDescent="0.3">
      <c r="Y132">
        <f t="shared" ref="Y132:Y195" si="4">Y131*$X$2</f>
        <v>287.31083697106885</v>
      </c>
      <c r="Z132">
        <f t="shared" si="3"/>
        <v>-5.2684175176807818E-2</v>
      </c>
    </row>
    <row r="133" spans="25:26" x14ac:dyDescent="0.3">
      <c r="Y133">
        <f t="shared" si="4"/>
        <v>294.88797394543553</v>
      </c>
      <c r="Z133">
        <f t="shared" ref="Z133:Z196" si="5">20*LOG10(IMABS(IMDIV(IMSUM(COMPLEX($S$5,0),IMPRODUCT(COMPLEX(2*$S$6,0),IMEXP(COMPLEX(0,-2*PI()*Y133/$L$7))),IMPRODUCT(COMPLEX($S$7,0),IMEXP(COMPLEX(0,-4*PI()*Y133/$L$7)))),IMSUM(COMPLEX( $L$10,0),IMPRODUCT(COMPLEX(-2*$S$8,0),IMEXP(COMPLEX( 0, -2*PI()*Y133/$L$7))),IMPRODUCT(COMPLEX(-1*$S$9,0),IMEXP(COMPLEX(0, -4*PI()*Y133/$L$7)))))))</f>
        <v>-4.571139382453946E-2</v>
      </c>
    </row>
    <row r="134" spans="25:26" x14ac:dyDescent="0.3">
      <c r="Y134">
        <f t="shared" si="4"/>
        <v>302.66493980663984</v>
      </c>
      <c r="Z134">
        <f t="shared" si="5"/>
        <v>-3.8245945674927333E-2</v>
      </c>
    </row>
    <row r="135" spans="25:26" x14ac:dyDescent="0.3">
      <c r="Y135">
        <f t="shared" si="4"/>
        <v>310.64700456420513</v>
      </c>
      <c r="Z135">
        <f t="shared" si="5"/>
        <v>-3.0246021181180652E-2</v>
      </c>
    </row>
    <row r="136" spans="25:26" x14ac:dyDescent="0.3">
      <c r="Y136">
        <f t="shared" si="4"/>
        <v>318.83957721156656</v>
      </c>
      <c r="Z136">
        <f t="shared" si="5"/>
        <v>-2.1665438225601845E-2</v>
      </c>
    </row>
    <row r="137" spans="25:26" x14ac:dyDescent="0.3">
      <c r="Y137">
        <f t="shared" si="4"/>
        <v>327.24820939143967</v>
      </c>
      <c r="Z137">
        <f t="shared" si="5"/>
        <v>-1.2453087180886462E-2</v>
      </c>
    </row>
    <row r="138" spans="25:26" x14ac:dyDescent="0.3">
      <c r="Y138">
        <f t="shared" si="4"/>
        <v>335.87859915785441</v>
      </c>
      <c r="Z138">
        <f t="shared" si="5"/>
        <v>-2.5522931898353113E-3</v>
      </c>
    </row>
    <row r="139" spans="25:26" x14ac:dyDescent="0.3">
      <c r="Y139">
        <f t="shared" si="4"/>
        <v>344.73659483740386</v>
      </c>
      <c r="Z139">
        <f t="shared" si="5"/>
        <v>8.0999183269265633E-3</v>
      </c>
    </row>
    <row r="140" spans="25:26" x14ac:dyDescent="0.3">
      <c r="Y140">
        <f t="shared" si="4"/>
        <v>353.82819899232402</v>
      </c>
      <c r="Z140">
        <f t="shared" si="5"/>
        <v>1.9573669778538007E-2</v>
      </c>
    </row>
    <row r="141" spans="25:26" x14ac:dyDescent="0.3">
      <c r="Y141">
        <f t="shared" si="4"/>
        <v>363.15957248809048</v>
      </c>
      <c r="Z141">
        <f t="shared" si="5"/>
        <v>3.1947213071228289E-2</v>
      </c>
    </row>
    <row r="142" spans="25:26" x14ac:dyDescent="0.3">
      <c r="Y142">
        <f t="shared" si="4"/>
        <v>372.73703866828816</v>
      </c>
      <c r="Z142">
        <f t="shared" si="5"/>
        <v>4.5308068802462152E-2</v>
      </c>
    </row>
    <row r="143" spans="25:26" x14ac:dyDescent="0.3">
      <c r="Y143">
        <f t="shared" si="4"/>
        <v>382.56708763958341</v>
      </c>
      <c r="Z143">
        <f t="shared" si="5"/>
        <v>5.9754351667071021E-2</v>
      </c>
    </row>
    <row r="144" spans="25:26" x14ac:dyDescent="0.3">
      <c r="Y144">
        <f t="shared" si="4"/>
        <v>392.65638066970172</v>
      </c>
      <c r="Z144">
        <f t="shared" si="5"/>
        <v>7.5396316516050513E-2</v>
      </c>
    </row>
    <row r="145" spans="25:26" x14ac:dyDescent="0.3">
      <c r="Y145">
        <f t="shared" si="4"/>
        <v>403.01175470139196</v>
      </c>
      <c r="Z145">
        <f t="shared" si="5"/>
        <v>9.2358166706385678E-2</v>
      </c>
    </row>
    <row r="146" spans="25:26" x14ac:dyDescent="0.3">
      <c r="Y146">
        <f t="shared" si="4"/>
        <v>413.64022698543533</v>
      </c>
      <c r="Z146">
        <f t="shared" si="5"/>
        <v>0.11078017479645641</v>
      </c>
    </row>
    <row r="147" spans="25:26" x14ac:dyDescent="0.3">
      <c r="Y147">
        <f t="shared" si="4"/>
        <v>424.54899983583903</v>
      </c>
      <c r="Z147">
        <f t="shared" si="5"/>
        <v>0.13082117631208348</v>
      </c>
    </row>
    <row r="148" spans="25:26" x14ac:dyDescent="0.3">
      <c r="Y148">
        <f t="shared" si="4"/>
        <v>435.74546551043682</v>
      </c>
      <c r="Z148">
        <f t="shared" si="5"/>
        <v>0.15266151012301624</v>
      </c>
    </row>
    <row r="149" spans="25:26" x14ac:dyDescent="0.3">
      <c r="Y149">
        <f t="shared" si="4"/>
        <v>447.23721122020345</v>
      </c>
      <c r="Z149">
        <f t="shared" si="5"/>
        <v>0.17650649460001169</v>
      </c>
    </row>
    <row r="150" spans="25:26" x14ac:dyDescent="0.3">
      <c r="Y150">
        <f t="shared" si="4"/>
        <v>459.03202427067839</v>
      </c>
      <c r="Z150">
        <f t="shared" si="5"/>
        <v>0.20259054800741966</v>
      </c>
    </row>
    <row r="151" spans="25:26" x14ac:dyDescent="0.3">
      <c r="Y151">
        <f t="shared" si="4"/>
        <v>471.13789733898165</v>
      </c>
      <c r="Z151">
        <f t="shared" si="5"/>
        <v>0.23118208484168479</v>
      </c>
    </row>
    <row r="152" spans="25:26" x14ac:dyDescent="0.3">
      <c r="Y152">
        <f t="shared" si="4"/>
        <v>483.56303388999885</v>
      </c>
      <c r="Z152">
        <f t="shared" si="5"/>
        <v>0.26258934820199203</v>
      </c>
    </row>
    <row r="153" spans="25:26" x14ac:dyDescent="0.3">
      <c r="Y153">
        <f t="shared" si="4"/>
        <v>496.3158537354048</v>
      </c>
      <c r="Z153">
        <f t="shared" si="5"/>
        <v>0.29716737247690395</v>
      </c>
    </row>
    <row r="154" spans="25:26" x14ac:dyDescent="0.3">
      <c r="Y154">
        <f t="shared" si="4"/>
        <v>509.40499873929332</v>
      </c>
      <c r="Z154">
        <f t="shared" si="5"/>
        <v>0.33532631140713859</v>
      </c>
    </row>
    <row r="155" spans="25:26" x14ac:dyDescent="0.3">
      <c r="Y155">
        <f t="shared" si="4"/>
        <v>522.83933867427936</v>
      </c>
      <c r="Z155">
        <f t="shared" si="5"/>
        <v>0.37754141477333814</v>
      </c>
    </row>
    <row r="156" spans="25:26" x14ac:dyDescent="0.3">
      <c r="Y156">
        <f t="shared" si="4"/>
        <v>536.62797723204187</v>
      </c>
      <c r="Z156">
        <f t="shared" si="5"/>
        <v>0.42436499227201158</v>
      </c>
    </row>
    <row r="157" spans="25:26" x14ac:dyDescent="0.3">
      <c r="Y157">
        <f t="shared" si="4"/>
        <v>550.78025819238007</v>
      </c>
      <c r="Z157">
        <f t="shared" si="5"/>
        <v>0.47644076484439968</v>
      </c>
    </row>
    <row r="158" spans="25:26" x14ac:dyDescent="0.3">
      <c r="Y158">
        <f t="shared" si="4"/>
        <v>565.30577175496433</v>
      </c>
      <c r="Z158">
        <f t="shared" si="5"/>
        <v>0.53452106792651377</v>
      </c>
    </row>
    <row r="159" spans="25:26" x14ac:dyDescent="0.3">
      <c r="Y159">
        <f t="shared" si="4"/>
        <v>580.2143610380715</v>
      </c>
      <c r="Z159">
        <f t="shared" si="5"/>
        <v>0.59948743052357711</v>
      </c>
    </row>
    <row r="160" spans="25:26" x14ac:dyDescent="0.3">
      <c r="Y160">
        <f t="shared" si="4"/>
        <v>595.51612874870887</v>
      </c>
      <c r="Z160">
        <f t="shared" si="5"/>
        <v>0.67237509309149224</v>
      </c>
    </row>
    <row r="161" spans="25:26" x14ac:dyDescent="0.3">
      <c r="Y161">
        <f t="shared" si="4"/>
        <v>611.22144402864706</v>
      </c>
      <c r="Z161">
        <f t="shared" si="5"/>
        <v>0.75440201750169189</v>
      </c>
    </row>
    <row r="162" spans="25:26" x14ac:dyDescent="0.3">
      <c r="Y162">
        <f t="shared" si="4"/>
        <v>627.34094948100005</v>
      </c>
      <c r="Z162">
        <f t="shared" si="5"/>
        <v>0.84700283158626111</v>
      </c>
    </row>
    <row r="163" spans="25:26" x14ac:dyDescent="0.3">
      <c r="Y163">
        <f t="shared" si="4"/>
        <v>643.88556838211525</v>
      </c>
      <c r="Z163">
        <f t="shared" si="5"/>
        <v>0.95186784760836629</v>
      </c>
    </row>
    <row r="164" spans="25:26" x14ac:dyDescent="0.3">
      <c r="Y164">
        <f t="shared" si="4"/>
        <v>660.86651208365936</v>
      </c>
      <c r="Z164">
        <f t="shared" si="5"/>
        <v>1.0709866380548119</v>
      </c>
    </row>
    <row r="165" spans="25:26" x14ac:dyDescent="0.3">
      <c r="Y165">
        <f t="shared" si="4"/>
        <v>678.2952876099165</v>
      </c>
      <c r="Z165">
        <f t="shared" si="5"/>
        <v>1.2066943700621118</v>
      </c>
    </row>
    <row r="166" spans="25:26" x14ac:dyDescent="0.3">
      <c r="Y166">
        <f t="shared" si="4"/>
        <v>696.18370545544769</v>
      </c>
      <c r="Z166">
        <f t="shared" si="5"/>
        <v>1.3617167264990504</v>
      </c>
    </row>
    <row r="167" spans="25:26" x14ac:dyDescent="0.3">
      <c r="Y167">
        <f t="shared" si="4"/>
        <v>714.543887588394</v>
      </c>
      <c r="Z167">
        <f t="shared" si="5"/>
        <v>1.5392050029868196</v>
      </c>
    </row>
    <row r="168" spans="25:26" x14ac:dyDescent="0.3">
      <c r="Y168">
        <f t="shared" si="4"/>
        <v>733.38827566484838</v>
      </c>
      <c r="Z168">
        <f t="shared" si="5"/>
        <v>1.7427455973303996</v>
      </c>
    </row>
    <row r="169" spans="25:26" x14ac:dyDescent="0.3">
      <c r="Y169">
        <f t="shared" si="4"/>
        <v>752.72963945986146</v>
      </c>
      <c r="Z169">
        <f t="shared" si="5"/>
        <v>1.9763155908614338</v>
      </c>
    </row>
    <row r="170" spans="25:26" x14ac:dyDescent="0.3">
      <c r="Y170">
        <f t="shared" si="4"/>
        <v>772.58108552079557</v>
      </c>
      <c r="Z170">
        <f t="shared" si="5"/>
        <v>2.2441354414560828</v>
      </c>
    </row>
    <row r="171" spans="25:26" x14ac:dyDescent="0.3">
      <c r="Y171">
        <f t="shared" si="4"/>
        <v>792.95606604888974</v>
      </c>
      <c r="Z171">
        <f t="shared" si="5"/>
        <v>2.5503369144388639</v>
      </c>
    </row>
    <row r="172" spans="25:26" x14ac:dyDescent="0.3">
      <c r="Y172">
        <f t="shared" si="4"/>
        <v>813.86838801505496</v>
      </c>
      <c r="Z172">
        <f t="shared" si="5"/>
        <v>2.8983152608292819</v>
      </c>
    </row>
    <row r="173" spans="25:26" x14ac:dyDescent="0.3">
      <c r="Y173">
        <f t="shared" si="4"/>
        <v>835.33222251607674</v>
      </c>
      <c r="Z173">
        <f t="shared" si="5"/>
        <v>3.2895699972652155</v>
      </c>
    </row>
    <row r="174" spans="25:26" x14ac:dyDescent="0.3">
      <c r="Y174">
        <f t="shared" si="4"/>
        <v>857.36211437756538</v>
      </c>
      <c r="Z174">
        <f t="shared" si="5"/>
        <v>3.7217783125063901</v>
      </c>
    </row>
    <row r="175" spans="25:26" x14ac:dyDescent="0.3">
      <c r="Y175">
        <f t="shared" si="4"/>
        <v>879.97299201016085</v>
      </c>
      <c r="Z175">
        <f t="shared" si="5"/>
        <v>4.1858649285774154</v>
      </c>
    </row>
    <row r="176" spans="25:26" x14ac:dyDescent="0.3">
      <c r="Y176">
        <f t="shared" si="4"/>
        <v>903.18017752567164</v>
      </c>
      <c r="Z176">
        <f t="shared" si="5"/>
        <v>4.6621343724738704</v>
      </c>
    </row>
    <row r="177" spans="25:26" x14ac:dyDescent="0.3">
      <c r="Y177">
        <f t="shared" si="4"/>
        <v>926.9993971200023</v>
      </c>
      <c r="Z177">
        <f t="shared" si="5"/>
        <v>5.1164988233944086</v>
      </c>
    </row>
    <row r="178" spans="25:26" x14ac:dyDescent="0.3">
      <c r="Y178">
        <f t="shared" si="4"/>
        <v>951.44679172990652</v>
      </c>
      <c r="Z178">
        <f t="shared" si="5"/>
        <v>5.4997646298060321</v>
      </c>
    </row>
    <row r="179" spans="25:26" x14ac:dyDescent="0.3">
      <c r="Y179">
        <f t="shared" si="4"/>
        <v>976.53892797078618</v>
      </c>
      <c r="Z179">
        <f t="shared" si="5"/>
        <v>5.7548048255348032</v>
      </c>
    </row>
    <row r="180" spans="25:26" x14ac:dyDescent="0.3">
      <c r="Y180">
        <f t="shared" si="4"/>
        <v>1002.2928093629487</v>
      </c>
      <c r="Z180">
        <f t="shared" si="5"/>
        <v>5.8342480748811774</v>
      </c>
    </row>
    <row r="181" spans="25:26" x14ac:dyDescent="0.3">
      <c r="Y181">
        <f t="shared" si="4"/>
        <v>1028.7258878539301</v>
      </c>
      <c r="Z181">
        <f t="shared" si="5"/>
        <v>5.7215921347980938</v>
      </c>
    </row>
    <row r="182" spans="25:26" x14ac:dyDescent="0.3">
      <c r="Y182">
        <f t="shared" si="4"/>
        <v>1055.8560756446925</v>
      </c>
      <c r="Z182">
        <f t="shared" si="5"/>
        <v>5.4398048708334716</v>
      </c>
    </row>
    <row r="183" spans="25:26" x14ac:dyDescent="0.3">
      <c r="Y183">
        <f t="shared" si="4"/>
        <v>1083.7017573277078</v>
      </c>
      <c r="Z183">
        <f t="shared" si="5"/>
        <v>5.0395402380726733</v>
      </c>
    </row>
    <row r="184" spans="25:26" x14ac:dyDescent="0.3">
      <c r="Y184">
        <f t="shared" si="4"/>
        <v>1112.2818023451562</v>
      </c>
      <c r="Z184">
        <f t="shared" si="5"/>
        <v>4.5775756017974691</v>
      </c>
    </row>
    <row r="185" spans="25:26" x14ac:dyDescent="0.3">
      <c r="Y185">
        <f t="shared" si="4"/>
        <v>1141.6155777756783</v>
      </c>
      <c r="Z185">
        <f t="shared" si="5"/>
        <v>4.1007643603298858</v>
      </c>
    </row>
    <row r="186" spans="25:26" x14ac:dyDescent="0.3">
      <c r="Y186">
        <f t="shared" si="4"/>
        <v>1171.7229614583484</v>
      </c>
      <c r="Z186">
        <f t="shared" si="5"/>
        <v>3.6405496261486041</v>
      </c>
    </row>
    <row r="187" spans="25:26" x14ac:dyDescent="0.3">
      <c r="Y187">
        <f t="shared" si="4"/>
        <v>1202.6243554627608</v>
      </c>
      <c r="Z187">
        <f t="shared" si="5"/>
        <v>3.2145136102391065</v>
      </c>
    </row>
    <row r="188" spans="25:26" x14ac:dyDescent="0.3">
      <c r="Y188">
        <f t="shared" si="4"/>
        <v>1234.3406999143569</v>
      </c>
      <c r="Z188">
        <f t="shared" si="5"/>
        <v>2.8303142397245331</v>
      </c>
    </row>
    <row r="189" spans="25:26" x14ac:dyDescent="0.3">
      <c r="Y189">
        <f t="shared" si="4"/>
        <v>1266.8934871843635</v>
      </c>
      <c r="Z189">
        <f t="shared" si="5"/>
        <v>2.4894300999953805</v>
      </c>
    </row>
    <row r="190" spans="25:26" x14ac:dyDescent="0.3">
      <c r="Y190">
        <f t="shared" si="4"/>
        <v>1300.3047764539556</v>
      </c>
      <c r="Z190">
        <f t="shared" si="5"/>
        <v>2.1899117108970523</v>
      </c>
    </row>
    <row r="191" spans="25:26" x14ac:dyDescent="0.3">
      <c r="Y191">
        <f t="shared" si="4"/>
        <v>1334.597208662515</v>
      </c>
      <c r="Z191">
        <f t="shared" si="5"/>
        <v>1.9281591761430914</v>
      </c>
    </row>
    <row r="192" spans="25:26" x14ac:dyDescent="0.3">
      <c r="Y192">
        <f t="shared" si="4"/>
        <v>1369.7940218501135</v>
      </c>
      <c r="Z192">
        <f t="shared" si="5"/>
        <v>1.699978021485427</v>
      </c>
    </row>
    <row r="193" spans="25:26" x14ac:dyDescent="0.3">
      <c r="Y193">
        <f t="shared" si="4"/>
        <v>1405.9190669046168</v>
      </c>
      <c r="Z193">
        <f t="shared" si="5"/>
        <v>1.5011615038748685</v>
      </c>
    </row>
    <row r="194" spans="25:26" x14ac:dyDescent="0.3">
      <c r="Y194">
        <f t="shared" si="4"/>
        <v>1442.9968237240812</v>
      </c>
      <c r="Z194">
        <f t="shared" si="5"/>
        <v>1.3277834829602031</v>
      </c>
    </row>
    <row r="195" spans="25:26" x14ac:dyDescent="0.3">
      <c r="Y195">
        <f t="shared" si="4"/>
        <v>1481.0524178053945</v>
      </c>
      <c r="Z195">
        <f t="shared" si="5"/>
        <v>1.1763233382609271</v>
      </c>
    </row>
    <row r="196" spans="25:26" x14ac:dyDescent="0.3">
      <c r="Y196">
        <f t="shared" ref="Y196:Y259" si="6">Y195*$X$2</f>
        <v>1520.1116372704034</v>
      </c>
      <c r="Z196">
        <f t="shared" si="5"/>
        <v>1.0436982182587076</v>
      </c>
    </row>
    <row r="197" spans="25:26" x14ac:dyDescent="0.3">
      <c r="Y197">
        <f t="shared" si="6"/>
        <v>1560.2009503410638</v>
      </c>
      <c r="Z197">
        <f t="shared" ref="Z197:Z260" si="7">20*LOG10(IMABS(IMDIV(IMSUM(COMPLEX($S$5,0),IMPRODUCT(COMPLEX(2*$S$6,0),IMEXP(COMPLEX(0,-2*PI()*Y197/$L$7))),IMPRODUCT(COMPLEX($S$7,0),IMEXP(COMPLEX(0,-4*PI()*Y197/$L$7)))),IMSUM(COMPLEX( $L$10,0),IMPRODUCT(COMPLEX(-2*$S$8,0),IMEXP(COMPLEX( 0, -2*PI()*Y197/$L$7))),IMPRODUCT(COMPLEX(-1*$S$9,0),IMEXP(COMPLEX(0, -4*PI()*Y197/$L$7)))))))</f>
        <v>0.92724738213599456</v>
      </c>
    </row>
    <row r="198" spans="25:26" x14ac:dyDescent="0.3">
      <c r="Y198">
        <f t="shared" si="6"/>
        <v>1601.3475232754558</v>
      </c>
      <c r="Z198">
        <f t="shared" si="7"/>
        <v>0.82469434776752526</v>
      </c>
    </row>
    <row r="199" spans="25:26" x14ac:dyDescent="0.3">
      <c r="Y199">
        <f t="shared" si="6"/>
        <v>1643.5792387768199</v>
      </c>
      <c r="Z199">
        <f t="shared" si="7"/>
        <v>0.73410108835280719</v>
      </c>
    </row>
    <row r="200" spans="25:26" x14ac:dyDescent="0.3">
      <c r="Y200">
        <f t="shared" si="6"/>
        <v>1686.9247148880859</v>
      </c>
      <c r="Z200">
        <f t="shared" si="7"/>
        <v>0.65382179145815056</v>
      </c>
    </row>
    <row r="201" spans="25:26" x14ac:dyDescent="0.3">
      <c r="Y201">
        <f t="shared" si="6"/>
        <v>1731.4133243847007</v>
      </c>
      <c r="Z201">
        <f t="shared" si="7"/>
        <v>0.58245984178352672</v>
      </c>
    </row>
    <row r="202" spans="25:26" x14ac:dyDescent="0.3">
      <c r="Y202">
        <f t="shared" si="6"/>
        <v>1777.0752146788961</v>
      </c>
      <c r="Z202">
        <f t="shared" si="7"/>
        <v>0.51882954396179515</v>
      </c>
    </row>
    <row r="203" spans="25:26" x14ac:dyDescent="0.3">
      <c r="Y203">
        <f t="shared" si="6"/>
        <v>1823.9413282488829</v>
      </c>
      <c r="Z203">
        <f t="shared" si="7"/>
        <v>0.46192295159106606</v>
      </c>
    </row>
    <row r="204" spans="25:26" x14ac:dyDescent="0.3">
      <c r="Y204">
        <f t="shared" si="6"/>
        <v>1872.0434236068165</v>
      </c>
      <c r="Z204">
        <f t="shared" si="7"/>
        <v>0.410881588494447</v>
      </c>
    </row>
    <row r="205" spans="25:26" x14ac:dyDescent="0.3">
      <c r="Y205">
        <f t="shared" si="6"/>
        <v>1921.4140968197435</v>
      </c>
      <c r="Z205">
        <f t="shared" si="7"/>
        <v>0.36497258688187129</v>
      </c>
    </row>
    <row r="206" spans="25:26" x14ac:dyDescent="0.3">
      <c r="Y206">
        <f t="shared" si="6"/>
        <v>1972.0868035981107</v>
      </c>
      <c r="Z206">
        <f t="shared" si="7"/>
        <v>0.32356867928950489</v>
      </c>
    </row>
    <row r="207" spans="25:26" x14ac:dyDescent="0.3">
      <c r="Y207">
        <f t="shared" si="6"/>
        <v>2024.0958819668062</v>
      </c>
      <c r="Z207">
        <f t="shared" si="7"/>
        <v>0.28613148301646962</v>
      </c>
    </row>
    <row r="208" spans="25:26" x14ac:dyDescent="0.3">
      <c r="Y208">
        <f t="shared" si="6"/>
        <v>2077.4765755340954</v>
      </c>
      <c r="Z208">
        <f t="shared" si="7"/>
        <v>0.25219756040301888</v>
      </c>
    </row>
    <row r="209" spans="25:26" x14ac:dyDescent="0.3">
      <c r="Y209">
        <f t="shared" si="6"/>
        <v>2132.2650573742189</v>
      </c>
      <c r="Z209">
        <f t="shared" si="7"/>
        <v>0.22136679971176329</v>
      </c>
    </row>
    <row r="210" spans="25:26" x14ac:dyDescent="0.3">
      <c r="Y210">
        <f t="shared" si="6"/>
        <v>2188.498454539837</v>
      </c>
      <c r="Z210">
        <f t="shared" si="7"/>
        <v>0.19329272592339303</v>
      </c>
    </row>
    <row r="211" spans="25:26" x14ac:dyDescent="0.3">
      <c r="Y211">
        <f t="shared" si="6"/>
        <v>2246.2148732209321</v>
      </c>
      <c r="Z211">
        <f t="shared" si="7"/>
        <v>0.16767441176413364</v>
      </c>
    </row>
    <row r="212" spans="25:26" x14ac:dyDescent="0.3">
      <c r="Y212">
        <f t="shared" si="6"/>
        <v>2305.4534245672166</v>
      </c>
      <c r="Z212">
        <f t="shared" si="7"/>
        <v>0.14424971367538381</v>
      </c>
    </row>
    <row r="213" spans="25:26" x14ac:dyDescent="0.3">
      <c r="Y213">
        <f t="shared" si="6"/>
        <v>2366.2542511915444</v>
      </c>
      <c r="Z213">
        <f t="shared" si="7"/>
        <v>0.12278960446382937</v>
      </c>
    </row>
    <row r="214" spans="25:26" x14ac:dyDescent="0.3">
      <c r="Y214">
        <f t="shared" si="6"/>
        <v>2428.6585543722881</v>
      </c>
      <c r="Z214">
        <f t="shared" si="7"/>
        <v>0.10309341416128313</v>
      </c>
    </row>
    <row r="215" spans="25:26" x14ac:dyDescent="0.3">
      <c r="Y215">
        <f t="shared" si="6"/>
        <v>2492.7086219731118</v>
      </c>
      <c r="Z215">
        <f t="shared" si="7"/>
        <v>8.4984823854112629E-2</v>
      </c>
    </row>
    <row r="216" spans="25:26" x14ac:dyDescent="0.3">
      <c r="Y216">
        <f t="shared" si="6"/>
        <v>2558.4478570990636</v>
      </c>
      <c r="Z216">
        <f t="shared" si="7"/>
        <v>6.8308484743998976E-2</v>
      </c>
    </row>
    <row r="217" spans="25:26" x14ac:dyDescent="0.3">
      <c r="Y217">
        <f t="shared" si="6"/>
        <v>2625.920807508402</v>
      </c>
      <c r="Z217">
        <f t="shared" si="7"/>
        <v>5.2927157358521403E-2</v>
      </c>
    </row>
    <row r="218" spans="25:26" x14ac:dyDescent="0.3">
      <c r="Y218">
        <f t="shared" si="6"/>
        <v>2695.1731958000914</v>
      </c>
      <c r="Z218">
        <f t="shared" si="7"/>
        <v>3.8719284411918568E-2</v>
      </c>
    </row>
    <row r="219" spans="25:26" x14ac:dyDescent="0.3">
      <c r="Y219">
        <f t="shared" si="6"/>
        <v>2766.2519503974172</v>
      </c>
      <c r="Z219">
        <f t="shared" si="7"/>
        <v>2.557692602009028E-2</v>
      </c>
    </row>
    <row r="220" spans="25:26" x14ac:dyDescent="0.3">
      <c r="Y220">
        <f t="shared" si="6"/>
        <v>2839.2052373487227</v>
      </c>
      <c r="Z220">
        <f t="shared" si="7"/>
        <v>1.340399844170361E-2</v>
      </c>
    </row>
    <row r="221" spans="25:26" x14ac:dyDescent="0.3">
      <c r="Y221">
        <f t="shared" si="6"/>
        <v>2914.0824929668142</v>
      </c>
      <c r="Z221">
        <f t="shared" si="7"/>
        <v>2.1147676943603271E-3</v>
      </c>
    </row>
    <row r="222" spans="25:26" x14ac:dyDescent="0.3">
      <c r="Y222">
        <f t="shared" si="6"/>
        <v>2990.9344573291501</v>
      </c>
      <c r="Z222">
        <f t="shared" si="7"/>
        <v>-8.3674422599644017E-3</v>
      </c>
    </row>
    <row r="223" spans="25:26" x14ac:dyDescent="0.3">
      <c r="Y223">
        <f t="shared" si="6"/>
        <v>3069.8132086615201</v>
      </c>
      <c r="Z223">
        <f t="shared" si="7"/>
        <v>-1.8111360228326889E-2</v>
      </c>
    </row>
    <row r="224" spans="25:26" x14ac:dyDescent="0.3">
      <c r="Y224">
        <f t="shared" si="6"/>
        <v>3150.7721986285105</v>
      </c>
      <c r="Z224">
        <f t="shared" si="7"/>
        <v>-2.7178725248210592E-2</v>
      </c>
    </row>
    <row r="225" spans="25:26" x14ac:dyDescent="0.3">
      <c r="Y225">
        <f t="shared" si="6"/>
        <v>3233.8662885546719</v>
      </c>
      <c r="Z225">
        <f t="shared" si="7"/>
        <v>-3.5625114038897669E-2</v>
      </c>
    </row>
    <row r="226" spans="25:26" x14ac:dyDescent="0.3">
      <c r="Y226">
        <f t="shared" si="6"/>
        <v>3319.1517866009322</v>
      </c>
      <c r="Z226">
        <f t="shared" si="7"/>
        <v>-4.3500657866529721E-2</v>
      </c>
    </row>
    <row r="227" spans="25:26" x14ac:dyDescent="0.3">
      <c r="Y227">
        <f t="shared" si="6"/>
        <v>3406.6864859214511</v>
      </c>
      <c r="Z227">
        <f t="shared" si="7"/>
        <v>-5.0850665120040009E-2</v>
      </c>
    </row>
    <row r="228" spans="25:26" x14ac:dyDescent="0.3">
      <c r="Y228">
        <f t="shared" si="6"/>
        <v>3496.5297038267681</v>
      </c>
      <c r="Z228">
        <f t="shared" si="7"/>
        <v>-5.7716163281052925E-2</v>
      </c>
    </row>
    <row r="229" spans="25:26" x14ac:dyDescent="0.3">
      <c r="Y229">
        <f t="shared" si="6"/>
        <v>3588.7423219797861</v>
      </c>
      <c r="Z229">
        <f t="shared" si="7"/>
        <v>-6.4134371826132811E-2</v>
      </c>
    </row>
    <row r="230" spans="25:26" x14ac:dyDescent="0.3">
      <c r="Y230">
        <f t="shared" si="6"/>
        <v>3683.3868276518283</v>
      </c>
      <c r="Z230">
        <f t="shared" si="7"/>
        <v>-7.0139115797441365E-2</v>
      </c>
    </row>
    <row r="231" spans="25:26" x14ac:dyDescent="0.3">
      <c r="Y231">
        <f t="shared" si="6"/>
        <v>3780.5273560667247</v>
      </c>
      <c r="Z231">
        <f t="shared" si="7"/>
        <v>-7.5761188293320708E-2</v>
      </c>
    </row>
    <row r="232" spans="25:26" x14ac:dyDescent="0.3">
      <c r="Y232">
        <f t="shared" si="6"/>
        <v>3880.2297338616227</v>
      </c>
      <c r="Z232">
        <f t="shared" si="7"/>
        <v>-8.1028668871066217E-2</v>
      </c>
    </row>
    <row r="233" spans="25:26" x14ac:dyDescent="0.3">
      <c r="Y233">
        <f t="shared" si="6"/>
        <v>3982.561523693972</v>
      </c>
      <c r="Z233">
        <f t="shared" si="7"/>
        <v>-8.5967203820749433E-2</v>
      </c>
    </row>
    <row r="234" spans="25:26" x14ac:dyDescent="0.3">
      <c r="Y234">
        <f t="shared" si="6"/>
        <v>4087.5920700249144</v>
      </c>
      <c r="Z234">
        <f t="shared" si="7"/>
        <v>-9.060025338221267E-2</v>
      </c>
    </row>
    <row r="235" spans="25:26" x14ac:dyDescent="0.3">
      <c r="Y235">
        <f t="shared" si="6"/>
        <v>4195.392546110098</v>
      </c>
      <c r="Z235">
        <f t="shared" si="7"/>
        <v>-9.4949310246346105E-2</v>
      </c>
    </row>
    <row r="236" spans="25:26" x14ac:dyDescent="0.3">
      <c r="Y236">
        <f t="shared" si="6"/>
        <v>4306.0360022297646</v>
      </c>
      <c r="Z236">
        <f t="shared" si="7"/>
        <v>-9.9034093053809863E-2</v>
      </c>
    </row>
    <row r="237" spans="25:26" x14ac:dyDescent="0.3">
      <c r="Y237">
        <f t="shared" si="6"/>
        <v>4419.5974151907894</v>
      </c>
      <c r="Z237">
        <f t="shared" si="7"/>
        <v>-0.10287271808476617</v>
      </c>
    </row>
    <row r="238" spans="25:26" x14ac:dyDescent="0.3">
      <c r="Y238">
        <f t="shared" si="6"/>
        <v>4536.1537391342181</v>
      </c>
      <c r="Z238">
        <f t="shared" si="7"/>
        <v>-0.1064818518798879</v>
      </c>
    </row>
    <row r="239" spans="25:26" x14ac:dyDescent="0.3">
      <c r="Y239">
        <f t="shared" si="6"/>
        <v>4655.7839576827328</v>
      </c>
      <c r="Z239">
        <f t="shared" si="7"/>
        <v>-0.10987684716192822</v>
      </c>
    </row>
    <row r="240" spans="25:26" x14ac:dyDescent="0.3">
      <c r="Y240">
        <f t="shared" si="6"/>
        <v>4778.5691374633807</v>
      </c>
      <c r="Z240">
        <f t="shared" si="7"/>
        <v>-0.11307186410116724</v>
      </c>
    </row>
    <row r="241" spans="25:26" x14ac:dyDescent="0.3">
      <c r="Y241">
        <f t="shared" si="6"/>
        <v>4904.5924830418398</v>
      </c>
      <c r="Z241">
        <f t="shared" si="7"/>
        <v>-0.11607997869334474</v>
      </c>
    </row>
    <row r="242" spans="25:26" x14ac:dyDescent="0.3">
      <c r="Y242">
        <f t="shared" si="6"/>
        <v>5033.9393933054416</v>
      </c>
      <c r="Z242">
        <f t="shared" si="7"/>
        <v>-0.11891327978627754</v>
      </c>
    </row>
    <row r="243" spans="25:26" x14ac:dyDescent="0.3">
      <c r="Y243">
        <f t="shared" si="6"/>
        <v>5166.6975193331646</v>
      </c>
      <c r="Z243">
        <f t="shared" si="7"/>
        <v>-0.12158295608902073</v>
      </c>
    </row>
    <row r="244" spans="25:26" x14ac:dyDescent="0.3">
      <c r="Y244">
        <f t="shared" si="6"/>
        <v>5302.9568237918056</v>
      </c>
      <c r="Z244">
        <f t="shared" si="7"/>
        <v>-0.12409937432447116</v>
      </c>
    </row>
    <row r="245" spans="25:26" x14ac:dyDescent="0.3">
      <c r="Y245">
        <f t="shared" si="6"/>
        <v>5442.8096418985906</v>
      </c>
      <c r="Z245">
        <f t="shared" si="7"/>
        <v>-0.12647214954041638</v>
      </c>
    </row>
    <row r="246" spans="25:26" x14ac:dyDescent="0.3">
      <c r="Y246">
        <f t="shared" si="6"/>
        <v>5586.3507439915202</v>
      </c>
      <c r="Z246">
        <f t="shared" si="7"/>
        <v>-0.12871020846246417</v>
      </c>
    </row>
    <row r="247" spans="25:26" x14ac:dyDescent="0.3">
      <c r="Y247">
        <f t="shared" si="6"/>
        <v>5733.6773997498658</v>
      </c>
      <c r="Z247">
        <f t="shared" si="7"/>
        <v>-0.13082184666594496</v>
      </c>
    </row>
    <row r="248" spans="25:26" x14ac:dyDescent="0.3">
      <c r="Y248">
        <f t="shared" si="6"/>
        <v>5884.8894441083248</v>
      </c>
      <c r="Z248">
        <f t="shared" si="7"/>
        <v>-0.13281478024676521</v>
      </c>
    </row>
    <row r="249" spans="25:26" x14ac:dyDescent="0.3">
      <c r="Y249">
        <f t="shared" si="6"/>
        <v>6040.0893449095029</v>
      </c>
      <c r="Z249">
        <f t="shared" si="7"/>
        <v>-0.13469619258669488</v>
      </c>
    </row>
    <row r="250" spans="25:26" x14ac:dyDescent="0.3">
      <c r="Y250">
        <f t="shared" si="6"/>
        <v>6199.382272340571</v>
      </c>
      <c r="Z250">
        <f t="shared" si="7"/>
        <v>-0.13647277674165048</v>
      </c>
    </row>
    <row r="251" spans="25:26" x14ac:dyDescent="0.3">
      <c r="Y251">
        <f t="shared" si="6"/>
        <v>6362.8761702011489</v>
      </c>
      <c r="Z251">
        <f t="shared" si="7"/>
        <v>-0.13815077391326297</v>
      </c>
    </row>
    <row r="252" spans="25:26" x14ac:dyDescent="0.3">
      <c r="Y252">
        <f t="shared" si="6"/>
        <v>6530.6818290507053</v>
      </c>
      <c r="Z252">
        <f t="shared" si="7"/>
        <v>-0.13973600841466835</v>
      </c>
    </row>
    <row r="253" spans="25:26" x14ac:dyDescent="0.3">
      <c r="Y253">
        <f t="shared" si="6"/>
        <v>6702.9129612850511</v>
      </c>
      <c r="Z253">
        <f t="shared" si="7"/>
        <v>-0.14123391949100736</v>
      </c>
    </row>
    <row r="254" spans="25:26" x14ac:dyDescent="0.3">
      <c r="Y254">
        <f t="shared" si="6"/>
        <v>6879.6862781927903</v>
      </c>
      <c r="Z254">
        <f t="shared" si="7"/>
        <v>-0.14264959031521457</v>
      </c>
    </row>
    <row r="255" spans="25:26" x14ac:dyDescent="0.3">
      <c r="Y255">
        <f t="shared" si="6"/>
        <v>7061.1215690439558</v>
      </c>
      <c r="Z255">
        <f t="shared" si="7"/>
        <v>-0.14398777444203839</v>
      </c>
    </row>
    <row r="256" spans="25:26" x14ac:dyDescent="0.3">
      <c r="Y256">
        <f t="shared" si="6"/>
        <v>7247.3417822644151</v>
      </c>
      <c r="Z256">
        <f t="shared" si="7"/>
        <v>-0.14525291997303419</v>
      </c>
    </row>
    <row r="257" spans="25:26" x14ac:dyDescent="0.3">
      <c r="Y257">
        <f t="shared" si="6"/>
        <v>7438.4731087510581</v>
      </c>
      <c r="Z257">
        <f t="shared" si="7"/>
        <v>-0.14644919165620698</v>
      </c>
    </row>
    <row r="258" spans="25:26" x14ac:dyDescent="0.3">
      <c r="Y258">
        <f t="shared" si="6"/>
        <v>7634.6450673842273</v>
      </c>
      <c r="Z258">
        <f t="shared" si="7"/>
        <v>-0.14758049111901184</v>
      </c>
    </row>
    <row r="259" spans="25:26" x14ac:dyDescent="0.3">
      <c r="Y259">
        <f t="shared" si="6"/>
        <v>7835.9905927953287</v>
      </c>
      <c r="Z259">
        <f t="shared" si="7"/>
        <v>-0.14865047541347787</v>
      </c>
    </row>
    <row r="260" spans="25:26" x14ac:dyDescent="0.3">
      <c r="Y260">
        <f t="shared" ref="Y260:Y302" si="8">Y259*$X$2</f>
        <v>8042.646125449106</v>
      </c>
      <c r="Z260">
        <f t="shared" si="7"/>
        <v>-0.14966257403090172</v>
      </c>
    </row>
    <row r="261" spans="25:26" x14ac:dyDescent="0.3">
      <c r="Y261">
        <f t="shared" si="8"/>
        <v>8254.7517041016217</v>
      </c>
      <c r="Z261">
        <f t="shared" ref="Z261:Z302" si="9">20*LOG10(IMABS(IMDIV(IMSUM(COMPLEX($S$5,0),IMPRODUCT(COMPLEX(2*$S$6,0),IMEXP(COMPLEX(0,-2*PI()*Y261/$L$7))),IMPRODUCT(COMPLEX($S$7,0),IMEXP(COMPLEX(0,-4*PI()*Y261/$L$7)))),IMSUM(COMPLEX( $L$10,0),IMPRODUCT(COMPLEX(-2*$S$8,0),IMEXP(COMPLEX( 0, -2*PI()*Y261/$L$7))),IMPRODUCT(COMPLEX(-1*$S$9,0),IMEXP(COMPLEX(0, -4*PI()*Y261/$L$7)))))))</f>
        <v>-0.1506200045286116</v>
      </c>
    </row>
    <row r="262" spans="25:26" x14ac:dyDescent="0.3">
      <c r="Y262">
        <f t="shared" si="8"/>
        <v>8472.4510606965941</v>
      </c>
      <c r="Z262">
        <f t="shared" si="9"/>
        <v>-0.15152578689439386</v>
      </c>
    </row>
    <row r="263" spans="25:26" x14ac:dyDescent="0.3">
      <c r="Y263">
        <f t="shared" si="8"/>
        <v>8695.891717764398</v>
      </c>
      <c r="Z263">
        <f t="shared" si="9"/>
        <v>-0.15238275676297522</v>
      </c>
    </row>
    <row r="264" spans="25:26" x14ac:dyDescent="0.3">
      <c r="Y264">
        <f t="shared" si="8"/>
        <v>8925.2250883897341</v>
      </c>
      <c r="Z264">
        <f t="shared" si="9"/>
        <v>-0.15319357758492078</v>
      </c>
    </row>
    <row r="265" spans="25:26" x14ac:dyDescent="0.3">
      <c r="Y265">
        <f t="shared" si="8"/>
        <v>9160.606578815703</v>
      </c>
      <c r="Z265">
        <f t="shared" si="9"/>
        <v>-0.15396075183993035</v>
      </c>
    </row>
    <row r="266" spans="25:26" x14ac:dyDescent="0.3">
      <c r="Y266">
        <f t="shared" si="8"/>
        <v>9402.1956937538234</v>
      </c>
      <c r="Z266">
        <f t="shared" si="9"/>
        <v>-0.15468663137486743</v>
      </c>
    </row>
    <row r="267" spans="25:26" x14ac:dyDescent="0.3">
      <c r="Y267">
        <f t="shared" si="8"/>
        <v>9650.1561444713407</v>
      </c>
      <c r="Z267">
        <f t="shared" si="9"/>
        <v>-0.15537342694046191</v>
      </c>
    </row>
    <row r="268" spans="25:26" x14ac:dyDescent="0.3">
      <c r="Y268">
        <f t="shared" si="8"/>
        <v>9904.655959729087</v>
      </c>
      <c r="Z268">
        <f t="shared" si="9"/>
        <v>-0.15602321699186744</v>
      </c>
    </row>
    <row r="269" spans="25:26" x14ac:dyDescent="0.3">
      <c r="Y269">
        <f t="shared" si="8"/>
        <v>10165.867599645062</v>
      </c>
      <c r="Z269">
        <f t="shared" si="9"/>
        <v>-0.15663795581163906</v>
      </c>
    </row>
    <row r="270" spans="25:26" x14ac:dyDescent="0.3">
      <c r="Y270">
        <f t="shared" si="8"/>
        <v>10433.968072560892</v>
      </c>
      <c r="Z270">
        <f t="shared" si="9"/>
        <v>-0.15721948100727029</v>
      </c>
    </row>
    <row r="271" spans="25:26" x14ac:dyDescent="0.3">
      <c r="Y271">
        <f t="shared" si="8"/>
        <v>10709.139054990363</v>
      </c>
      <c r="Z271">
        <f t="shared" si="9"/>
        <v>-0.157769520430977</v>
      </c>
    </row>
    <row r="272" spans="25:26" x14ac:dyDescent="0.3">
      <c r="Y272">
        <f t="shared" si="8"/>
        <v>10991.567014731305</v>
      </c>
      <c r="Z272">
        <f t="shared" si="9"/>
        <v>-0.15828969856215508</v>
      </c>
    </row>
    <row r="273" spans="25:26" x14ac:dyDescent="0.3">
      <c r="Y273">
        <f t="shared" si="8"/>
        <v>11281.443337224271</v>
      </c>
      <c r="Z273">
        <f t="shared" si="9"/>
        <v>-0.15878154239063613</v>
      </c>
    </row>
    <row r="274" spans="25:26" x14ac:dyDescent="0.3">
      <c r="Y274">
        <f t="shared" si="8"/>
        <v>11578.964455243611</v>
      </c>
      <c r="Z274">
        <f t="shared" si="9"/>
        <v>-0.15924648683215487</v>
      </c>
    </row>
    <row r="275" spans="25:26" x14ac:dyDescent="0.3">
      <c r="Y275">
        <f t="shared" si="8"/>
        <v>11884.331982008842</v>
      </c>
      <c r="Z275">
        <f t="shared" si="9"/>
        <v>-0.15968587970481088</v>
      </c>
    </row>
    <row r="276" spans="25:26" x14ac:dyDescent="0.3">
      <c r="Y276">
        <f t="shared" si="8"/>
        <v>12197.752847806518</v>
      </c>
      <c r="Z276">
        <f t="shared" si="9"/>
        <v>-0.16010098629068939</v>
      </c>
    </row>
    <row r="277" spans="25:26" x14ac:dyDescent="0.3">
      <c r="Y277">
        <f t="shared" si="8"/>
        <v>12519.43944021517</v>
      </c>
      <c r="Z277">
        <f t="shared" si="9"/>
        <v>-0.16049299350302343</v>
      </c>
    </row>
    <row r="278" spans="25:26" x14ac:dyDescent="0.3">
      <c r="Y278">
        <f t="shared" si="8"/>
        <v>12849.609748028346</v>
      </c>
      <c r="Z278">
        <f t="shared" si="9"/>
        <v>-0.16086301367531086</v>
      </c>
    </row>
    <row r="279" spans="25:26" x14ac:dyDescent="0.3">
      <c r="Y279">
        <f t="shared" si="8"/>
        <v>13188.48750897327</v>
      </c>
      <c r="Z279">
        <f t="shared" si="9"/>
        <v>-0.1612120879852153</v>
      </c>
    </row>
    <row r="280" spans="25:26" x14ac:dyDescent="0.3">
      <c r="Y280">
        <f t="shared" si="8"/>
        <v>13536.302361325244</v>
      </c>
      <c r="Z280">
        <f t="shared" si="9"/>
        <v>-0.16154118952210367</v>
      </c>
    </row>
    <row r="281" spans="25:26" x14ac:dyDescent="0.3">
      <c r="Y281">
        <f t="shared" si="8"/>
        <v>13893.289999520501</v>
      </c>
      <c r="Z281">
        <f t="shared" si="9"/>
        <v>-0.16185122600221355</v>
      </c>
    </row>
    <row r="282" spans="25:26" x14ac:dyDescent="0.3">
      <c r="Y282">
        <f t="shared" si="8"/>
        <v>14259.692333872985</v>
      </c>
      <c r="Z282">
        <f t="shared" si="9"/>
        <v>-0.16214304213208147</v>
      </c>
    </row>
    <row r="283" spans="25:26" x14ac:dyDescent="0.3">
      <c r="Y283">
        <f t="shared" si="8"/>
        <v>14635.757654503275</v>
      </c>
      <c r="Z283">
        <f t="shared" si="9"/>
        <v>-0.16241742161462905</v>
      </c>
    </row>
    <row r="284" spans="25:26" x14ac:dyDescent="0.3">
      <c r="Y284">
        <f t="shared" si="8"/>
        <v>15021.740799590747</v>
      </c>
      <c r="Z284">
        <f t="shared" si="9"/>
        <v>-0.16267508878743098</v>
      </c>
    </row>
    <row r="285" spans="25:26" x14ac:dyDescent="0.3">
      <c r="Y285">
        <f t="shared" si="8"/>
        <v>15417.903328062977</v>
      </c>
      <c r="Z285">
        <f t="shared" si="9"/>
        <v>-0.16291670987617068</v>
      </c>
    </row>
    <row r="286" spans="25:26" x14ac:dyDescent="0.3">
      <c r="Y286">
        <f t="shared" si="8"/>
        <v>15824.513696839427</v>
      </c>
      <c r="Z286">
        <f t="shared" si="9"/>
        <v>-0.16314289383775119</v>
      </c>
    </row>
    <row r="287" spans="25:26" x14ac:dyDescent="0.3">
      <c r="Y287">
        <f t="shared" si="8"/>
        <v>16241.847442749498</v>
      </c>
      <c r="Z287">
        <f t="shared" si="9"/>
        <v>-0.16335419275944835</v>
      </c>
    </row>
    <row r="288" spans="25:26" x14ac:dyDescent="0.3">
      <c r="Y288">
        <f t="shared" si="8"/>
        <v>16670.18736924824</v>
      </c>
      <c r="Z288">
        <f t="shared" si="9"/>
        <v>-0.16355110176924353</v>
      </c>
    </row>
    <row r="289" spans="25:26" x14ac:dyDescent="0.3">
      <c r="Y289">
        <f t="shared" si="8"/>
        <v>17109.82373805625</v>
      </c>
      <c r="Z289">
        <f t="shared" si="9"/>
        <v>-0.16373405839833208</v>
      </c>
    </row>
    <row r="290" spans="25:26" x14ac:dyDescent="0.3">
      <c r="Y290">
        <f t="shared" si="8"/>
        <v>17561.054465853606</v>
      </c>
      <c r="Z290">
        <f t="shared" si="9"/>
        <v>-0.16390344132044909</v>
      </c>
    </row>
    <row r="291" spans="25:26" x14ac:dyDescent="0.3">
      <c r="Y291">
        <f t="shared" si="8"/>
        <v>18024.185326161132</v>
      </c>
      <c r="Z291">
        <f t="shared" si="9"/>
        <v>-0.16405956837220331</v>
      </c>
    </row>
    <row r="292" spans="25:26" x14ac:dyDescent="0.3">
      <c r="Y292">
        <f t="shared" si="8"/>
        <v>18499.53015654581</v>
      </c>
      <c r="Z292">
        <f t="shared" si="9"/>
        <v>-0.16420269373153576</v>
      </c>
    </row>
    <row r="293" spans="25:26" x14ac:dyDescent="0.3">
      <c r="Y293">
        <f t="shared" si="8"/>
        <v>18987.411071290735</v>
      </c>
      <c r="Z293">
        <f t="shared" si="9"/>
        <v>-0.16433300409818885</v>
      </c>
    </row>
    <row r="294" spans="25:26" x14ac:dyDescent="0.3">
      <c r="Y294">
        <f t="shared" si="8"/>
        <v>19488.158679673717</v>
      </c>
      <c r="Z294">
        <f t="shared" si="9"/>
        <v>-0.16445061367678171</v>
      </c>
    </row>
    <row r="295" spans="25:26" x14ac:dyDescent="0.3">
      <c r="Y295">
        <f t="shared" si="8"/>
        <v>20002.112310002496</v>
      </c>
      <c r="Z295">
        <f t="shared" si="9"/>
        <v>-0.16455555770703328</v>
      </c>
    </row>
    <row r="296" spans="25:26" x14ac:dyDescent="0.3">
      <c r="Y296">
        <f t="shared" si="8"/>
        <v>20529.620239558302</v>
      </c>
      <c r="Z296">
        <f t="shared" si="9"/>
        <v>-0.16464778421405976</v>
      </c>
    </row>
    <row r="297" spans="25:26" x14ac:dyDescent="0.3">
      <c r="Y297">
        <f t="shared" si="8"/>
        <v>21071.039930603674</v>
      </c>
      <c r="Z297">
        <f t="shared" si="9"/>
        <v>-0.16472714355334711</v>
      </c>
    </row>
    <row r="298" spans="25:26" x14ac:dyDescent="0.3">
      <c r="Y298">
        <f t="shared" si="8"/>
        <v>21626.738272614388</v>
      </c>
      <c r="Z298">
        <f t="shared" si="9"/>
        <v>-0.16479337520044812</v>
      </c>
    </row>
    <row r="299" spans="25:26" x14ac:dyDescent="0.3">
      <c r="Y299">
        <f t="shared" si="8"/>
        <v>22197.091830899688</v>
      </c>
      <c r="Z299">
        <f t="shared" si="9"/>
        <v>-0.16484609106256748</v>
      </c>
    </row>
    <row r="300" spans="25:26" x14ac:dyDescent="0.3">
      <c r="Y300">
        <f t="shared" si="8"/>
        <v>22782.487101779283</v>
      </c>
      <c r="Z300">
        <f t="shared" si="9"/>
        <v>-0.1648847543595677</v>
      </c>
    </row>
    <row r="301" spans="25:26" x14ac:dyDescent="0.3">
      <c r="Y301">
        <f t="shared" si="8"/>
        <v>23383.320774490021</v>
      </c>
      <c r="Z301">
        <f t="shared" si="9"/>
        <v>-0.16490865280672282</v>
      </c>
    </row>
    <row r="302" spans="25:26" x14ac:dyDescent="0.3">
      <c r="Y302">
        <f t="shared" si="8"/>
        <v>23999.999999999727</v>
      </c>
      <c r="Z302">
        <f t="shared" si="9"/>
        <v>-0.1649168643959312</v>
      </c>
    </row>
  </sheetData>
  <mergeCells count="4">
    <mergeCell ref="K3:L3"/>
    <mergeCell ref="M4:N4"/>
    <mergeCell ref="O4:P4"/>
    <mergeCell ref="Q4:T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2018-03-27T07:48:25Z</dcterms:modified>
</cp:coreProperties>
</file>