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91612\TI Drive\Applications\Polaris\"/>
    </mc:Choice>
  </mc:AlternateContent>
  <xr:revisionPtr revIDLastSave="0" documentId="13_ncr:1_{5860484F-8E33-45CB-BAB6-9615FE677699}" xr6:coauthVersionLast="36" xr6:coauthVersionMax="36" xr10:uidLastSave="{00000000-0000-0000-0000-000000000000}"/>
  <bookViews>
    <workbookView xWindow="0" yWindow="0" windowWidth="19200" windowHeight="8150" xr2:uid="{3E127DEE-2BED-413D-B0A7-8A97D8DF1E46}"/>
  </bookViews>
  <sheets>
    <sheet name="MIC Input_CorrelationU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5" i="1"/>
  <c r="D25" i="1"/>
  <c r="D24" i="1"/>
  <c r="E23" i="1"/>
  <c r="D23" i="1"/>
  <c r="D22" i="1"/>
  <c r="D21" i="1"/>
  <c r="E21" i="1" s="1"/>
  <c r="D20" i="1"/>
  <c r="D19" i="1"/>
  <c r="E19" i="1" s="1"/>
  <c r="D18" i="1"/>
  <c r="E17" i="1" s="1"/>
  <c r="D17" i="1"/>
  <c r="D16" i="1"/>
  <c r="D15" i="1"/>
  <c r="E15" i="1" s="1"/>
  <c r="D14" i="1"/>
  <c r="D13" i="1"/>
  <c r="E13" i="1" s="1"/>
  <c r="D12" i="1"/>
  <c r="D11" i="1"/>
  <c r="E11" i="1" s="1"/>
  <c r="D10" i="1"/>
  <c r="E9" i="1"/>
  <c r="D9" i="1"/>
  <c r="D8" i="1"/>
  <c r="E7" i="1"/>
  <c r="D7" i="1"/>
  <c r="C3" i="1"/>
  <c r="B3" i="1"/>
  <c r="F2" i="1"/>
  <c r="F3" i="1" s="1"/>
  <c r="F4" i="1" s="1"/>
  <c r="F5" i="1" s="1"/>
  <c r="C2" i="1"/>
  <c r="B2" i="1" s="1"/>
  <c r="D5" i="1" s="1"/>
</calcChain>
</file>

<file path=xl/sharedStrings.xml><?xml version="1.0" encoding="utf-8"?>
<sst xmlns="http://schemas.openxmlformats.org/spreadsheetml/2006/main" count="64" uniqueCount="59">
  <si>
    <t>dec</t>
  </si>
  <si>
    <t>Hex</t>
  </si>
  <si>
    <t>C1</t>
  </si>
  <si>
    <t>Address</t>
  </si>
  <si>
    <t>Register</t>
  </si>
  <si>
    <t>Register Value(h)</t>
  </si>
  <si>
    <t>Register Value (d)</t>
  </si>
  <si>
    <t>Calculated Value V</t>
  </si>
  <si>
    <t>Measured Value (V)</t>
  </si>
  <si>
    <t>0x5a</t>
  </si>
  <si>
    <t>VBAT_MSB</t>
  </si>
  <si>
    <t>ff</t>
  </si>
  <si>
    <t>14V</t>
  </si>
  <si>
    <t>0x5b</t>
  </si>
  <si>
    <t>VBAT_LSB</t>
  </si>
  <si>
    <t>A</t>
  </si>
  <si>
    <t>0x5c</t>
  </si>
  <si>
    <t>MBIAS_MSB</t>
  </si>
  <si>
    <t>8.02V</t>
  </si>
  <si>
    <t>0x5d</t>
  </si>
  <si>
    <t>MBIAS_LSB</t>
  </si>
  <si>
    <t>E</t>
  </si>
  <si>
    <t>0x5e</t>
  </si>
  <si>
    <t>IN1P_MSB</t>
  </si>
  <si>
    <t>AD</t>
  </si>
  <si>
    <t>0x5f</t>
  </si>
  <si>
    <t>IN1P_LSB</t>
  </si>
  <si>
    <t>0x60</t>
  </si>
  <si>
    <t>IN1M_MSB</t>
  </si>
  <si>
    <t>AC</t>
  </si>
  <si>
    <t>0x61</t>
  </si>
  <si>
    <t>IN1M_LSB</t>
  </si>
  <si>
    <t>F</t>
  </si>
  <si>
    <t>0x62</t>
  </si>
  <si>
    <t>IN2P_MSB</t>
  </si>
  <si>
    <t>0x63</t>
  </si>
  <si>
    <t>IN2P_LSB</t>
  </si>
  <si>
    <t>c</t>
  </si>
  <si>
    <t>0x64</t>
  </si>
  <si>
    <t>IN2M_MSB</t>
  </si>
  <si>
    <t>0x65</t>
  </si>
  <si>
    <t>IN2M_LSB</t>
  </si>
  <si>
    <t>0x66</t>
  </si>
  <si>
    <t>IN3P_MSB</t>
  </si>
  <si>
    <t>0x67</t>
  </si>
  <si>
    <t>IN3P_LSB</t>
  </si>
  <si>
    <t>D</t>
  </si>
  <si>
    <t>0x68</t>
  </si>
  <si>
    <t>IN3M_MSB</t>
  </si>
  <si>
    <t>0x69</t>
  </si>
  <si>
    <t>IN3M_LSB</t>
  </si>
  <si>
    <t>0x6a</t>
  </si>
  <si>
    <t>IN4P_MSB</t>
  </si>
  <si>
    <t>0x6b</t>
  </si>
  <si>
    <t>IN4P_LSB</t>
  </si>
  <si>
    <t>0x6c</t>
  </si>
  <si>
    <t>IN4M_MSB</t>
  </si>
  <si>
    <t>0x6d</t>
  </si>
  <si>
    <t>IN4M_LSB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</si>
</sst>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F68D-CDF6-4FD2-82D9-2E4F8140171D}">
  <dimension ref="A1:F26"/>
  <sheetViews>
    <sheetView tabSelected="1" topLeftCell="A6" zoomScale="145" zoomScaleNormal="145" workbookViewId="0">
      <selection activeCell="I29" sqref="I29"/>
    </sheetView>
  </sheetViews>
  <sheetFormatPr defaultRowHeight="14.5" x14ac:dyDescent="0.35"/>
  <cols>
    <col min="4" max="4" width="12.453125" customWidth="1"/>
    <col min="5" max="5" width="11.1796875" customWidth="1"/>
  </cols>
  <sheetData>
    <row r="1" spans="1:6" hidden="1" x14ac:dyDescent="0.35">
      <c r="C1" t="s">
        <v>0</v>
      </c>
      <c r="D1" t="s">
        <v>1</v>
      </c>
    </row>
    <row r="2" spans="1:6" hidden="1" x14ac:dyDescent="0.35">
      <c r="B2">
        <f>C2*16</f>
        <v>3088</v>
      </c>
      <c r="C2">
        <f xml:space="preserve"> HEX2DEC(D2)</f>
        <v>193</v>
      </c>
      <c r="D2" t="s">
        <v>2</v>
      </c>
      <c r="F2">
        <f>82/4095</f>
        <v>2.0024420024420026E-2</v>
      </c>
    </row>
    <row r="3" spans="1:6" hidden="1" x14ac:dyDescent="0.35">
      <c r="B3">
        <f>C3/16</f>
        <v>3.0625</v>
      </c>
      <c r="C3">
        <f xml:space="preserve"> HEX2DEC(D3)</f>
        <v>49</v>
      </c>
      <c r="D3">
        <v>31</v>
      </c>
      <c r="F3">
        <f>F2*0.9</f>
        <v>1.8021978021978025E-2</v>
      </c>
    </row>
    <row r="4" spans="1:6" hidden="1" x14ac:dyDescent="0.35">
      <c r="F4">
        <f>F3-0.211764</f>
        <v>-0.19374202197802198</v>
      </c>
    </row>
    <row r="5" spans="1:6" hidden="1" x14ac:dyDescent="0.35">
      <c r="D5">
        <f xml:space="preserve"> (0.9*((B2+B3)/4095)-0.211764)*17</f>
        <v>7.9490367252747252</v>
      </c>
      <c r="F5">
        <f>F4*17</f>
        <v>-3.2936143736263737</v>
      </c>
    </row>
    <row r="6" spans="1:6" x14ac:dyDescent="0.35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</row>
    <row r="7" spans="1:6" x14ac:dyDescent="0.35">
      <c r="A7" t="s">
        <v>9</v>
      </c>
      <c r="B7" t="s">
        <v>10</v>
      </c>
      <c r="C7" t="s">
        <v>11</v>
      </c>
      <c r="D7">
        <f>HEX2DEC(C7)*16</f>
        <v>4080</v>
      </c>
      <c r="E7" s="1">
        <f xml:space="preserve"> (0.9*((D7+D8)/4095)-0.211764)*17</f>
        <v>11.64630320879121</v>
      </c>
      <c r="F7" s="1" t="s">
        <v>12</v>
      </c>
    </row>
    <row r="8" spans="1:6" x14ac:dyDescent="0.35">
      <c r="A8" t="s">
        <v>13</v>
      </c>
      <c r="B8" t="s">
        <v>14</v>
      </c>
      <c r="C8" t="s">
        <v>15</v>
      </c>
      <c r="D8">
        <f>HEX2DEC(C8)/16</f>
        <v>0.625</v>
      </c>
      <c r="E8" s="1"/>
      <c r="F8" s="1"/>
    </row>
    <row r="9" spans="1:6" x14ac:dyDescent="0.35">
      <c r="A9" t="s">
        <v>16</v>
      </c>
      <c r="B9" t="s">
        <v>17</v>
      </c>
      <c r="C9" t="s">
        <v>2</v>
      </c>
      <c r="D9">
        <f>HEX2DEC(C9)*16</f>
        <v>3088</v>
      </c>
      <c r="E9" s="1">
        <f xml:space="preserve"> (0.9*((D9+D10)/4095)-0.211764)*17</f>
        <v>7.9408636483516482</v>
      </c>
      <c r="F9" s="1" t="s">
        <v>18</v>
      </c>
    </row>
    <row r="10" spans="1:6" x14ac:dyDescent="0.35">
      <c r="A10" t="s">
        <v>19</v>
      </c>
      <c r="B10" t="s">
        <v>20</v>
      </c>
      <c r="C10" t="s">
        <v>21</v>
      </c>
      <c r="D10">
        <f>HEX2DEC(C10)/16</f>
        <v>0.875</v>
      </c>
      <c r="E10" s="1"/>
      <c r="F10" s="1"/>
    </row>
    <row r="11" spans="1:6" x14ac:dyDescent="0.35">
      <c r="A11" t="s">
        <v>22</v>
      </c>
      <c r="B11" t="s">
        <v>23</v>
      </c>
      <c r="C11" t="s">
        <v>24</v>
      </c>
      <c r="D11">
        <f>HEX2DEC(C11)*16</f>
        <v>2768</v>
      </c>
      <c r="E11" s="1">
        <f xml:space="preserve"> (0.9*((D11+D12)/4095)-0.211764)*17</f>
        <v>6.7431576043956056</v>
      </c>
      <c r="F11" s="1">
        <v>6.77</v>
      </c>
    </row>
    <row r="12" spans="1:6" x14ac:dyDescent="0.35">
      <c r="A12" t="s">
        <v>25</v>
      </c>
      <c r="B12" t="s">
        <v>26</v>
      </c>
      <c r="C12">
        <v>5</v>
      </c>
      <c r="D12">
        <f>HEX2DEC(C12)/16</f>
        <v>0.3125</v>
      </c>
      <c r="E12" s="1"/>
      <c r="F12" s="1"/>
    </row>
    <row r="13" spans="1:6" x14ac:dyDescent="0.35">
      <c r="A13" t="s">
        <v>27</v>
      </c>
      <c r="B13" t="s">
        <v>28</v>
      </c>
      <c r="C13" t="s">
        <v>29</v>
      </c>
      <c r="D13">
        <f>HEX2DEC(C13)*16</f>
        <v>2752</v>
      </c>
      <c r="E13" s="1">
        <f t="shared" ref="E13" si="0" xml:space="preserve"> (0.9*((D13+D14)/4095)-0.211764)*17</f>
        <v>6.6857125494505496</v>
      </c>
      <c r="F13" s="1">
        <v>6.78</v>
      </c>
    </row>
    <row r="14" spans="1:6" x14ac:dyDescent="0.35">
      <c r="A14" t="s">
        <v>30</v>
      </c>
      <c r="B14" t="s">
        <v>31</v>
      </c>
      <c r="C14" t="s">
        <v>32</v>
      </c>
      <c r="D14">
        <f>HEX2DEC(C14)/16</f>
        <v>0.9375</v>
      </c>
      <c r="E14" s="1"/>
      <c r="F14" s="1"/>
    </row>
    <row r="15" spans="1:6" x14ac:dyDescent="0.35">
      <c r="A15" t="s">
        <v>33</v>
      </c>
      <c r="B15" t="s">
        <v>34</v>
      </c>
      <c r="C15" t="s">
        <v>29</v>
      </c>
      <c r="D15">
        <f>HEX2DEC(C15)*16</f>
        <v>2752</v>
      </c>
      <c r="E15" s="1">
        <f t="shared" ref="E15" si="1" xml:space="preserve"> (0.9*((D15+D16)/4095)-0.211764)*17</f>
        <v>6.6850120000000013</v>
      </c>
      <c r="F15" s="1">
        <v>6.78</v>
      </c>
    </row>
    <row r="16" spans="1:6" x14ac:dyDescent="0.35">
      <c r="A16" t="s">
        <v>35</v>
      </c>
      <c r="B16" t="s">
        <v>36</v>
      </c>
      <c r="C16" t="s">
        <v>37</v>
      </c>
      <c r="D16">
        <f>HEX2DEC(C16)/16</f>
        <v>0.75</v>
      </c>
      <c r="E16" s="1"/>
      <c r="F16" s="1"/>
    </row>
    <row r="17" spans="1:6" x14ac:dyDescent="0.35">
      <c r="A17" t="s">
        <v>38</v>
      </c>
      <c r="B17" t="s">
        <v>39</v>
      </c>
      <c r="C17" t="s">
        <v>29</v>
      </c>
      <c r="D17">
        <f>HEX2DEC(C17)*16</f>
        <v>2752</v>
      </c>
      <c r="E17" s="1">
        <f t="shared" ref="E17" si="2" xml:space="preserve"> (0.9*((D17+D18)/4095)-0.211764)*17</f>
        <v>6.6854790329670335</v>
      </c>
      <c r="F17" s="1">
        <v>6.78</v>
      </c>
    </row>
    <row r="18" spans="1:6" x14ac:dyDescent="0.35">
      <c r="A18" t="s">
        <v>40</v>
      </c>
      <c r="B18" t="s">
        <v>41</v>
      </c>
      <c r="C18" t="s">
        <v>21</v>
      </c>
      <c r="D18">
        <f>HEX2DEC(C18)/16</f>
        <v>0.875</v>
      </c>
      <c r="E18" s="1"/>
      <c r="F18" s="1"/>
    </row>
    <row r="19" spans="1:6" x14ac:dyDescent="0.35">
      <c r="A19" t="s">
        <v>42</v>
      </c>
      <c r="B19" t="s">
        <v>43</v>
      </c>
      <c r="C19">
        <v>47</v>
      </c>
      <c r="D19">
        <f>HEX2DEC(C19)*16</f>
        <v>1136</v>
      </c>
      <c r="E19" s="1">
        <f t="shared" ref="E19" si="3" xml:space="preserve"> (0.9*((D19+D20)/4095)-0.211764)*17</f>
        <v>0.64744331868131888</v>
      </c>
      <c r="F19" s="1">
        <v>0.76200000000000001</v>
      </c>
    </row>
    <row r="20" spans="1:6" x14ac:dyDescent="0.35">
      <c r="A20" t="s">
        <v>44</v>
      </c>
      <c r="B20" t="s">
        <v>45</v>
      </c>
      <c r="C20" t="s">
        <v>46</v>
      </c>
      <c r="D20">
        <f>HEX2DEC(C20)/16</f>
        <v>0.8125</v>
      </c>
      <c r="E20" s="1"/>
      <c r="F20" s="1"/>
    </row>
    <row r="21" spans="1:6" x14ac:dyDescent="0.35">
      <c r="A21" t="s">
        <v>47</v>
      </c>
      <c r="B21" t="s">
        <v>48</v>
      </c>
      <c r="C21">
        <v>47</v>
      </c>
      <c r="D21">
        <f>HEX2DEC(C21)*16</f>
        <v>1136</v>
      </c>
      <c r="E21" s="1">
        <f t="shared" ref="E21" si="4" xml:space="preserve"> (0.9*((D21+D22)/4095)-0.211764)*17</f>
        <v>0.64580870329670337</v>
      </c>
      <c r="F21" s="1">
        <v>0.76300000000000001</v>
      </c>
    </row>
    <row r="22" spans="1:6" x14ac:dyDescent="0.35">
      <c r="A22" t="s">
        <v>49</v>
      </c>
      <c r="B22" t="s">
        <v>50</v>
      </c>
      <c r="C22">
        <v>6</v>
      </c>
      <c r="D22">
        <f>HEX2DEC(C22)/16</f>
        <v>0.375</v>
      </c>
      <c r="E22" s="1"/>
      <c r="F22" s="1"/>
    </row>
    <row r="23" spans="1:6" x14ac:dyDescent="0.35">
      <c r="A23" t="s">
        <v>51</v>
      </c>
      <c r="B23" t="s">
        <v>52</v>
      </c>
      <c r="C23">
        <v>47</v>
      </c>
      <c r="D23">
        <f>HEX2DEC(C23)*16</f>
        <v>1136</v>
      </c>
      <c r="E23" s="1">
        <f t="shared" ref="E23" si="5" xml:space="preserve"> (0.9*((D23+D24)/4095)-0.211764)*17</f>
        <v>0.64767683516483554</v>
      </c>
      <c r="F23" s="1">
        <v>0.76200000000000001</v>
      </c>
    </row>
    <row r="24" spans="1:6" x14ac:dyDescent="0.35">
      <c r="A24" t="s">
        <v>53</v>
      </c>
      <c r="B24" t="s">
        <v>54</v>
      </c>
      <c r="C24" t="s">
        <v>21</v>
      </c>
      <c r="D24">
        <f>HEX2DEC(C24)/16</f>
        <v>0.875</v>
      </c>
      <c r="E24" s="1"/>
      <c r="F24" s="1"/>
    </row>
    <row r="25" spans="1:6" x14ac:dyDescent="0.35">
      <c r="A25" t="s">
        <v>55</v>
      </c>
      <c r="B25" t="s">
        <v>56</v>
      </c>
      <c r="C25">
        <v>47</v>
      </c>
      <c r="D25">
        <f>HEX2DEC(C25)*16</f>
        <v>1136</v>
      </c>
      <c r="E25" s="1">
        <f t="shared" ref="E25" si="6" xml:space="preserve"> (0.9*((D25+D26)/4095)-0.211764)*17</f>
        <v>0.64580870329670337</v>
      </c>
      <c r="F25" s="1">
        <v>0.76200000000000001</v>
      </c>
    </row>
    <row r="26" spans="1:6" x14ac:dyDescent="0.35">
      <c r="A26" t="s">
        <v>57</v>
      </c>
      <c r="B26" t="s">
        <v>58</v>
      </c>
      <c r="C26">
        <v>6</v>
      </c>
      <c r="D26">
        <f>HEX2DEC(C26)/16</f>
        <v>0.375</v>
      </c>
      <c r="E26" s="1"/>
      <c r="F26" s="1"/>
    </row>
  </sheetData>
  <mergeCells count="20">
    <mergeCell ref="E25:E26"/>
    <mergeCell ref="F25:F26"/>
    <mergeCell ref="E19:E20"/>
    <mergeCell ref="F19:F20"/>
    <mergeCell ref="E21:E22"/>
    <mergeCell ref="F21:F22"/>
    <mergeCell ref="E23:E24"/>
    <mergeCell ref="F23:F24"/>
    <mergeCell ref="E13:E14"/>
    <mergeCell ref="F13:F14"/>
    <mergeCell ref="E15:E16"/>
    <mergeCell ref="F15:F16"/>
    <mergeCell ref="E17:E18"/>
    <mergeCell ref="F17:F18"/>
    <mergeCell ref="E7:E8"/>
    <mergeCell ref="F7:F8"/>
    <mergeCell ref="E9:E10"/>
    <mergeCell ref="F9:F10"/>
    <mergeCell ref="E11:E12"/>
    <mergeCell ref="F11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 Input_CorrelationUnit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Douglas, Daveon</dc:creator>
  <cp:lastModifiedBy>Douglas, Daveon</cp:lastModifiedBy>
  <dcterms:created xsi:type="dcterms:W3CDTF">2025-05-20T04:25:37Z</dcterms:created>
  <dcterms:modified xsi:type="dcterms:W3CDTF">2025-05-20T04:26:56Z</dcterms:modified>
</cp:coreProperties>
</file>