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OJECTS\KELI_MCS\Audio_codec\"/>
    </mc:Choice>
  </mc:AlternateContent>
  <xr:revisionPtr revIDLastSave="0" documentId="13_ncr:1_{F4A15927-BF8A-44CD-9B8C-D6780E767822}" xr6:coauthVersionLast="47" xr6:coauthVersionMax="47" xr10:uidLastSave="{00000000-0000-0000-0000-000000000000}"/>
  <bookViews>
    <workbookView xWindow="-108" yWindow="-108" windowWidth="23256" windowHeight="14016" xr2:uid="{D507C7F3-6B1A-4A7B-9923-36F2BFDCE4FE}"/>
  </bookViews>
  <sheets>
    <sheet name="TLV320AIC31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0" i="1" s="1"/>
  <c r="M16" i="1"/>
  <c r="D16" i="1"/>
  <c r="M15" i="1"/>
  <c r="M14" i="1"/>
  <c r="M13" i="1"/>
  <c r="M11" i="1"/>
  <c r="M10" i="1"/>
  <c r="M9" i="1"/>
  <c r="D31" i="1" l="1"/>
  <c r="D32" i="1"/>
  <c r="D89" i="1"/>
</calcChain>
</file>

<file path=xl/sharedStrings.xml><?xml version="1.0" encoding="utf-8"?>
<sst xmlns="http://schemas.openxmlformats.org/spreadsheetml/2006/main" count="88" uniqueCount="53">
  <si>
    <t>PLL Input Clock</t>
  </si>
  <si>
    <t>PLL Constraints</t>
  </si>
  <si>
    <t>Audio Clock Generation</t>
  </si>
  <si>
    <t>Legend</t>
  </si>
  <si>
    <t>PLL_CLKIN</t>
  </si>
  <si>
    <t>MHz</t>
  </si>
  <si>
    <t>D=0000</t>
  </si>
  <si>
    <t>&lt;</t>
  </si>
  <si>
    <t>Input</t>
  </si>
  <si>
    <t>Result</t>
  </si>
  <si>
    <t>PLL Coefficients</t>
  </si>
  <si>
    <t>P</t>
  </si>
  <si>
    <t>R</t>
  </si>
  <si>
    <t>D≠0000</t>
  </si>
  <si>
    <t>J</t>
  </si>
  <si>
    <t>D</t>
  </si>
  <si>
    <t>K</t>
  </si>
  <si>
    <t xml:space="preserve"> = </t>
  </si>
  <si>
    <t>* R should be set to 1 for frequencies &gt; 2MHz</t>
  </si>
  <si>
    <t>*Green text indicates constraint is satisfied. Red text indicates constraint is not satisfied</t>
  </si>
  <si>
    <t>PLL Output Clock</t>
  </si>
  <si>
    <t>Coefficient</t>
  </si>
  <si>
    <t>Register Information</t>
  </si>
  <si>
    <t>PLL_CLK</t>
  </si>
  <si>
    <t>Page 0 / Register 05, Bits D6 - D4</t>
  </si>
  <si>
    <t>Page 0 / Register 05, Bits D3 - D0</t>
  </si>
  <si>
    <t>Clock Coefficients</t>
  </si>
  <si>
    <t>Page 0 / Register 06, Bits D5 - D0</t>
  </si>
  <si>
    <t>NDAC</t>
  </si>
  <si>
    <t>MSB: Page 0 / Register 07, Bits D5 - D0</t>
  </si>
  <si>
    <t>MDAC</t>
  </si>
  <si>
    <t>LSB: Page 0 / Register 08, Bits D7 - D0</t>
  </si>
  <si>
    <t>NADC</t>
  </si>
  <si>
    <t>MADC</t>
  </si>
  <si>
    <t>Divider</t>
  </si>
  <si>
    <t>DOSR</t>
  </si>
  <si>
    <t>Page 0 / Register 11, Bits D6 - D0</t>
  </si>
  <si>
    <t>AOSR</t>
  </si>
  <si>
    <t>Page 0 / Register 12, Bits D6 - D0</t>
  </si>
  <si>
    <t>Page 0 / Register 13, Bits D1 - D0, Register 14, Bits D7 - D0</t>
  </si>
  <si>
    <t>ADC/DAC Sampling Rate</t>
  </si>
  <si>
    <t>Page 0 / Register 18, Bits D6 - D0</t>
  </si>
  <si>
    <t>DAC_fs</t>
  </si>
  <si>
    <t>KHz</t>
  </si>
  <si>
    <t>Page 0 / Register 19, Bits D6 - D0</t>
  </si>
  <si>
    <t>ADC_fs</t>
  </si>
  <si>
    <t>Page 0 / Register 20, Bits D7 - D0</t>
  </si>
  <si>
    <t>miniDSP Clock</t>
  </si>
  <si>
    <t>DAC_DSP</t>
  </si>
  <si>
    <t>ADC_DSP</t>
  </si>
  <si>
    <t>* AIC3110 and AIC3100 will have PRB clock</t>
  </si>
  <si>
    <t>* Please see device application reference guide for more information on the maximum miniDSP clock frequency</t>
  </si>
  <si>
    <t xml:space="preserve">* DAC_miniDSP clock only applies to the AIC3111 and the AIC3120. The AIC3110 and AIC3100 will have a PRB clock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</si>
</sst>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rial"/>
      <family val="2"/>
    </font>
    <font>
      <b/>
      <sz val="2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E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8296"/>
        <bgColor indexed="64"/>
      </patternFill>
    </fill>
    <fill>
      <patternFill patternType="solid">
        <fgColor rgb="FFC8E6F0"/>
        <bgColor indexed="64"/>
      </patternFill>
    </fill>
    <fill>
      <patternFill patternType="solid">
        <fgColor rgb="FF7BB4C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right" vertical="center"/>
    </xf>
    <xf numFmtId="0" fontId="0" fillId="3" borderId="0" xfId="0" applyFill="1"/>
    <xf numFmtId="0" fontId="4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right" vertical="center"/>
    </xf>
    <xf numFmtId="0" fontId="7" fillId="6" borderId="5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0" fontId="8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0" fillId="0" borderId="11" xfId="0" applyBorder="1"/>
    <xf numFmtId="0" fontId="0" fillId="0" borderId="12" xfId="0" applyBorder="1"/>
    <xf numFmtId="0" fontId="9" fillId="5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8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vertical="center"/>
    </xf>
    <xf numFmtId="0" fontId="1" fillId="0" borderId="17" xfId="0" applyFont="1" applyBorder="1"/>
    <xf numFmtId="0" fontId="0" fillId="0" borderId="18" xfId="0" applyBorder="1"/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vertical="center"/>
    </xf>
    <xf numFmtId="0" fontId="8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vertical="center"/>
    </xf>
    <xf numFmtId="0" fontId="7" fillId="4" borderId="22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right" vertical="center"/>
    </xf>
    <xf numFmtId="0" fontId="9" fillId="5" borderId="9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7" fillId="4" borderId="2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right" vertical="center"/>
    </xf>
    <xf numFmtId="0" fontId="9" fillId="5" borderId="16" xfId="0" applyFont="1" applyFill="1" applyBorder="1" applyAlignment="1">
      <alignment horizontal="right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right" vertical="center"/>
    </xf>
    <xf numFmtId="0" fontId="7" fillId="6" borderId="26" xfId="0" applyFont="1" applyFill="1" applyBorder="1" applyAlignment="1">
      <alignment horizontal="right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10" fillId="0" borderId="11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7" xfId="0" applyBorder="1"/>
    <xf numFmtId="0" fontId="11" fillId="0" borderId="0" xfId="0" applyFont="1"/>
    <xf numFmtId="0" fontId="7" fillId="4" borderId="2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vertical="center"/>
    </xf>
    <xf numFmtId="0" fontId="1" fillId="0" borderId="29" xfId="0" applyFont="1" applyBorder="1"/>
    <xf numFmtId="0" fontId="1" fillId="0" borderId="20" xfId="0" applyFont="1" applyBorder="1"/>
    <xf numFmtId="0" fontId="0" fillId="0" borderId="20" xfId="0" applyBorder="1"/>
    <xf numFmtId="165" fontId="12" fillId="6" borderId="1" xfId="0" applyNumberFormat="1" applyFont="1" applyFill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29" xfId="0" applyBorder="1"/>
    <xf numFmtId="0" fontId="0" fillId="0" borderId="21" xfId="0" applyBorder="1"/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gif"/><Relationship Id="rId1" Type="http://schemas.openxmlformats.org/officeDocument/2006/relationships/hyperlink" Target="http://www.ti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3</xdr:col>
      <xdr:colOff>616906</xdr:colOff>
      <xdr:row>2</xdr:row>
      <xdr:rowOff>66626</xdr:rowOff>
    </xdr:to>
    <xdr:pic>
      <xdr:nvPicPr>
        <xdr:cNvPr id="2" name="Picture 1" descr="ti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5590B8-C475-4FA7-8294-ED01ADE8F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0"/>
          <a:ext cx="2321881" cy="279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185454</xdr:colOff>
      <xdr:row>0</xdr:row>
      <xdr:rowOff>85725</xdr:rowOff>
    </xdr:from>
    <xdr:ext cx="5834903" cy="41780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4E1345D-9C64-4899-A6E4-DF9FB04FF56E}"/>
            </a:ext>
          </a:extLst>
        </xdr:cNvPr>
        <xdr:cNvSpPr txBox="1"/>
      </xdr:nvSpPr>
      <xdr:spPr>
        <a:xfrm>
          <a:off x="5328954" y="85725"/>
          <a:ext cx="5834903" cy="4178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>
              <a:latin typeface="Arial Black" panose="020B0A04020102020204" pitchFamily="34" charset="0"/>
            </a:rPr>
            <a:t>TLV320AIC31xx PLL/Clock Calculator</a:t>
          </a:r>
        </a:p>
      </xdr:txBody>
    </xdr:sp>
    <xdr:clientData/>
  </xdr:oneCellAnchor>
  <xdr:twoCellAnchor editAs="oneCell">
    <xdr:from>
      <xdr:col>17</xdr:col>
      <xdr:colOff>54429</xdr:colOff>
      <xdr:row>8</xdr:row>
      <xdr:rowOff>208642</xdr:rowOff>
    </xdr:from>
    <xdr:to>
      <xdr:col>23</xdr:col>
      <xdr:colOff>169434</xdr:colOff>
      <xdr:row>33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4F7784-BBFA-4630-9139-4538177A5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6189" y="1801222"/>
          <a:ext cx="4900365" cy="5072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F0F8-5605-41E9-B383-D429ACB3E309}">
  <dimension ref="A1:AA97"/>
  <sheetViews>
    <sheetView tabSelected="1" zoomScale="70" zoomScaleNormal="70" workbookViewId="0">
      <selection activeCell="I93" sqref="I93"/>
    </sheetView>
  </sheetViews>
  <sheetFormatPr defaultColWidth="8.77734375" defaultRowHeight="14.4" x14ac:dyDescent="0.3"/>
  <cols>
    <col min="1" max="1" width="2.5546875" customWidth="1"/>
    <col min="2" max="2" width="11" customWidth="1"/>
    <col min="3" max="3" width="12.21875" bestFit="1" customWidth="1"/>
    <col min="4" max="4" width="12" customWidth="1"/>
    <col min="5" max="5" width="9.77734375" customWidth="1"/>
    <col min="6" max="6" width="7.109375" bestFit="1" customWidth="1"/>
    <col min="7" max="7" width="5.77734375" customWidth="1"/>
    <col min="8" max="8" width="1.77734375" customWidth="1"/>
    <col min="9" max="9" width="12.77734375" customWidth="1"/>
    <col min="10" max="10" width="14.21875" customWidth="1"/>
    <col min="11" max="11" width="10.21875" customWidth="1"/>
    <col min="12" max="12" width="3.5546875" bestFit="1" customWidth="1"/>
    <col min="13" max="13" width="11.77734375" customWidth="1"/>
    <col min="14" max="14" width="2.21875" bestFit="1" customWidth="1"/>
    <col min="15" max="15" width="9" customWidth="1"/>
    <col min="16" max="16" width="11.77734375" customWidth="1"/>
    <col min="17" max="17" width="12" customWidth="1"/>
    <col min="18" max="18" width="9.77734375" customWidth="1"/>
    <col min="19" max="19" width="23" customWidth="1"/>
    <col min="20" max="20" width="9.77734375" customWidth="1"/>
    <col min="24" max="24" width="5.88671875" customWidth="1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7" ht="12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3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5"/>
    </row>
    <row r="6" spans="1:27" ht="18" customHeight="1" x14ac:dyDescent="0.3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7" ht="18" customHeight="1" thickBot="1" x14ac:dyDescent="0.35">
      <c r="A7" s="6"/>
      <c r="B7" s="3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7"/>
      <c r="R7" s="3"/>
      <c r="S7" s="3"/>
      <c r="T7" s="3"/>
      <c r="U7" s="3"/>
    </row>
    <row r="8" spans="1:27" ht="18" customHeight="1" thickBot="1" x14ac:dyDescent="0.35">
      <c r="A8" s="6"/>
      <c r="B8" s="3"/>
      <c r="C8" s="9" t="s">
        <v>0</v>
      </c>
      <c r="D8" s="10"/>
      <c r="E8" s="11"/>
      <c r="F8" s="7"/>
      <c r="G8" s="7"/>
      <c r="H8" s="7"/>
      <c r="I8" s="12" t="s">
        <v>1</v>
      </c>
      <c r="J8" s="13"/>
      <c r="K8" s="13"/>
      <c r="L8" s="13"/>
      <c r="M8" s="13"/>
      <c r="N8" s="13"/>
      <c r="O8" s="13"/>
      <c r="P8" s="14"/>
      <c r="Q8" s="7"/>
      <c r="R8" s="12" t="s">
        <v>2</v>
      </c>
      <c r="S8" s="13"/>
      <c r="T8" s="13"/>
      <c r="U8" s="13"/>
      <c r="V8" s="13"/>
      <c r="W8" s="13"/>
      <c r="X8" s="14"/>
      <c r="Z8" s="12" t="s">
        <v>3</v>
      </c>
      <c r="AA8" s="14"/>
    </row>
    <row r="9" spans="1:27" ht="18" customHeight="1" thickBot="1" x14ac:dyDescent="0.35">
      <c r="A9" s="6"/>
      <c r="B9" s="3"/>
      <c r="C9" s="15" t="s">
        <v>4</v>
      </c>
      <c r="D9" s="16">
        <v>18.518000000000001</v>
      </c>
      <c r="E9" s="17" t="s">
        <v>5</v>
      </c>
      <c r="G9" s="18"/>
      <c r="I9" s="19" t="s">
        <v>6</v>
      </c>
      <c r="J9" s="20">
        <v>0.51200000000000001</v>
      </c>
      <c r="K9" s="21" t="s">
        <v>5</v>
      </c>
      <c r="L9" s="21" t="s">
        <v>7</v>
      </c>
      <c r="M9" s="22">
        <f>D9/D12</f>
        <v>18.518000000000001</v>
      </c>
      <c r="N9" s="21" t="s">
        <v>7</v>
      </c>
      <c r="O9" s="21">
        <v>20</v>
      </c>
      <c r="P9" s="23" t="s">
        <v>5</v>
      </c>
      <c r="Q9" s="7"/>
      <c r="R9" s="24"/>
      <c r="S9" s="25"/>
      <c r="T9" s="25"/>
      <c r="U9" s="25"/>
      <c r="V9" s="26"/>
      <c r="W9" s="26"/>
      <c r="X9" s="27"/>
      <c r="Z9" s="28" t="s">
        <v>8</v>
      </c>
      <c r="AA9" s="29"/>
    </row>
    <row r="10" spans="1:27" ht="18" customHeight="1" thickBot="1" x14ac:dyDescent="0.35">
      <c r="A10" s="6"/>
      <c r="B10" s="3"/>
      <c r="G10" s="18"/>
      <c r="H10" s="30"/>
      <c r="I10" s="31"/>
      <c r="J10" s="32">
        <v>80</v>
      </c>
      <c r="K10" s="33" t="s">
        <v>5</v>
      </c>
      <c r="L10" s="33" t="s">
        <v>7</v>
      </c>
      <c r="M10" s="34">
        <f>D9*D16*D13/D12</f>
        <v>96.849140000000006</v>
      </c>
      <c r="N10" s="33" t="s">
        <v>7</v>
      </c>
      <c r="O10" s="33">
        <v>110</v>
      </c>
      <c r="P10" s="35" t="s">
        <v>5</v>
      </c>
      <c r="Q10" s="7"/>
      <c r="R10" s="36"/>
      <c r="S10" s="3"/>
      <c r="T10" s="3"/>
      <c r="U10" s="3"/>
      <c r="X10" s="37"/>
      <c r="Z10" s="38" t="s">
        <v>9</v>
      </c>
      <c r="AA10" s="39"/>
    </row>
    <row r="11" spans="1:27" ht="18" customHeight="1" thickBot="1" x14ac:dyDescent="0.35">
      <c r="A11" s="30"/>
      <c r="B11" s="3"/>
      <c r="C11" s="9" t="s">
        <v>10</v>
      </c>
      <c r="D11" s="10"/>
      <c r="E11" s="11"/>
      <c r="G11" s="18"/>
      <c r="H11" s="30"/>
      <c r="I11" s="40"/>
      <c r="J11" s="41">
        <v>4</v>
      </c>
      <c r="K11" s="41"/>
      <c r="L11" s="41" t="s">
        <v>7</v>
      </c>
      <c r="M11" s="42">
        <f>D14</f>
        <v>5</v>
      </c>
      <c r="N11" s="41" t="s">
        <v>7</v>
      </c>
      <c r="O11" s="41">
        <v>55</v>
      </c>
      <c r="P11" s="43"/>
      <c r="Q11" s="7"/>
      <c r="R11" s="36"/>
      <c r="S11" s="3"/>
      <c r="T11" s="3"/>
      <c r="U11" s="3"/>
      <c r="X11" s="37"/>
    </row>
    <row r="12" spans="1:27" ht="18" customHeight="1" thickBot="1" x14ac:dyDescent="0.35">
      <c r="A12" s="30"/>
      <c r="B12" s="3"/>
      <c r="C12" s="44" t="s">
        <v>11</v>
      </c>
      <c r="D12" s="45">
        <v>1</v>
      </c>
      <c r="E12" s="46"/>
      <c r="G12" s="18"/>
      <c r="H12" s="30"/>
      <c r="I12" s="47"/>
      <c r="J12" s="18"/>
      <c r="K12" s="18"/>
      <c r="L12" s="18"/>
      <c r="M12" s="48"/>
      <c r="N12" s="18"/>
      <c r="O12" s="18"/>
      <c r="P12" s="49"/>
      <c r="Q12" s="7"/>
      <c r="R12" s="36"/>
      <c r="S12" s="3"/>
      <c r="T12" s="3"/>
      <c r="U12" s="3"/>
      <c r="X12" s="37"/>
    </row>
    <row r="13" spans="1:27" ht="15" x14ac:dyDescent="0.3">
      <c r="A13" s="30"/>
      <c r="B13" s="3"/>
      <c r="C13" s="50" t="s">
        <v>12</v>
      </c>
      <c r="D13" s="51">
        <v>1</v>
      </c>
      <c r="E13" s="52"/>
      <c r="G13" s="18"/>
      <c r="H13" s="30"/>
      <c r="I13" s="19" t="s">
        <v>13</v>
      </c>
      <c r="J13" s="20">
        <v>10</v>
      </c>
      <c r="K13" s="21" t="s">
        <v>5</v>
      </c>
      <c r="L13" s="21" t="s">
        <v>7</v>
      </c>
      <c r="M13" s="22">
        <f>D9/D12</f>
        <v>18.518000000000001</v>
      </c>
      <c r="N13" s="21" t="s">
        <v>7</v>
      </c>
      <c r="O13" s="21">
        <v>20</v>
      </c>
      <c r="P13" s="23" t="s">
        <v>5</v>
      </c>
      <c r="Q13" s="7"/>
      <c r="R13" s="36"/>
      <c r="S13" s="3"/>
      <c r="T13" s="3"/>
      <c r="U13" s="3"/>
      <c r="X13" s="37"/>
    </row>
    <row r="14" spans="1:27" ht="15" x14ac:dyDescent="0.3">
      <c r="A14" s="30"/>
      <c r="B14" s="3"/>
      <c r="C14" s="50" t="s">
        <v>14</v>
      </c>
      <c r="D14" s="51">
        <v>5</v>
      </c>
      <c r="E14" s="52"/>
      <c r="G14" s="18"/>
      <c r="H14" s="30"/>
      <c r="I14" s="31"/>
      <c r="J14" s="32">
        <v>80</v>
      </c>
      <c r="K14" s="33" t="s">
        <v>5</v>
      </c>
      <c r="L14" s="33" t="s">
        <v>7</v>
      </c>
      <c r="M14" s="34">
        <f>D9*D16*D13/D12</f>
        <v>96.849140000000006</v>
      </c>
      <c r="N14" s="33" t="s">
        <v>7</v>
      </c>
      <c r="O14" s="33">
        <v>110</v>
      </c>
      <c r="P14" s="35" t="s">
        <v>5</v>
      </c>
      <c r="Q14" s="7"/>
      <c r="R14" s="36"/>
      <c r="S14" s="3"/>
      <c r="T14" s="3"/>
      <c r="U14" s="3"/>
      <c r="X14" s="37"/>
    </row>
    <row r="15" spans="1:27" ht="18" customHeight="1" x14ac:dyDescent="0.3">
      <c r="A15" s="30"/>
      <c r="B15" s="3"/>
      <c r="C15" s="50" t="s">
        <v>15</v>
      </c>
      <c r="D15" s="51">
        <v>2300</v>
      </c>
      <c r="E15" s="52"/>
      <c r="F15" s="18"/>
      <c r="G15" s="18"/>
      <c r="H15" s="30"/>
      <c r="I15" s="31"/>
      <c r="J15" s="53">
        <v>4</v>
      </c>
      <c r="K15" s="54"/>
      <c r="L15" s="33" t="s">
        <v>7</v>
      </c>
      <c r="M15" s="34">
        <f>D14</f>
        <v>5</v>
      </c>
      <c r="N15" s="33" t="s">
        <v>7</v>
      </c>
      <c r="O15" s="33">
        <v>11</v>
      </c>
      <c r="P15" s="35"/>
      <c r="Q15" s="7"/>
      <c r="R15" s="36"/>
      <c r="S15" s="3"/>
      <c r="T15" s="3"/>
      <c r="U15" s="3"/>
      <c r="X15" s="37"/>
    </row>
    <row r="16" spans="1:27" ht="18" customHeight="1" thickBot="1" x14ac:dyDescent="0.35">
      <c r="A16" s="30"/>
      <c r="B16" s="3"/>
      <c r="C16" s="55" t="s">
        <v>16</v>
      </c>
      <c r="D16" s="56">
        <f>D14+D15/10000</f>
        <v>5.23</v>
      </c>
      <c r="E16" s="57"/>
      <c r="G16" s="18"/>
      <c r="H16" s="30"/>
      <c r="I16" s="40"/>
      <c r="J16" s="58" t="s">
        <v>12</v>
      </c>
      <c r="K16" s="59"/>
      <c r="L16" s="60" t="s">
        <v>17</v>
      </c>
      <c r="M16" s="42">
        <f>D13</f>
        <v>1</v>
      </c>
      <c r="N16" s="41"/>
      <c r="O16" s="41"/>
      <c r="P16" s="43"/>
      <c r="Q16" s="7"/>
      <c r="R16" s="36"/>
      <c r="S16" s="3"/>
      <c r="T16" s="3"/>
      <c r="U16" s="3"/>
      <c r="X16" s="37"/>
    </row>
    <row r="17" spans="1:24" ht="18" customHeight="1" x14ac:dyDescent="0.3">
      <c r="A17" s="30"/>
      <c r="B17" s="3"/>
      <c r="C17" s="61" t="s">
        <v>18</v>
      </c>
      <c r="D17" s="61"/>
      <c r="E17" s="61"/>
      <c r="F17" s="62"/>
      <c r="G17" s="62"/>
      <c r="H17" s="30"/>
      <c r="I17" s="63" t="s">
        <v>19</v>
      </c>
      <c r="J17" s="63"/>
      <c r="K17" s="63"/>
      <c r="L17" s="63"/>
      <c r="M17" s="63"/>
      <c r="N17" s="63"/>
      <c r="O17" s="63"/>
      <c r="P17" s="63"/>
      <c r="Q17" s="7"/>
      <c r="R17" s="36"/>
      <c r="S17" s="3"/>
      <c r="T17" s="3"/>
      <c r="U17" s="3"/>
      <c r="X17" s="37"/>
    </row>
    <row r="18" spans="1:24" ht="18" customHeight="1" thickBot="1" x14ac:dyDescent="0.35">
      <c r="A18" s="30"/>
      <c r="B18" s="3"/>
      <c r="F18" s="30"/>
      <c r="G18" s="30"/>
      <c r="H18" s="30"/>
      <c r="Q18" s="3"/>
      <c r="R18" s="36"/>
      <c r="S18" s="3"/>
      <c r="T18" s="3"/>
      <c r="U18" s="3"/>
      <c r="X18" s="37"/>
    </row>
    <row r="19" spans="1:24" ht="18" customHeight="1" thickBot="1" x14ac:dyDescent="0.35">
      <c r="A19" s="30"/>
      <c r="B19" s="3"/>
      <c r="C19" s="9" t="s">
        <v>20</v>
      </c>
      <c r="D19" s="64"/>
      <c r="E19" s="65"/>
      <c r="F19" s="30"/>
      <c r="G19" s="30"/>
      <c r="H19" s="30"/>
      <c r="I19" s="66" t="s">
        <v>21</v>
      </c>
      <c r="J19" s="12" t="s">
        <v>22</v>
      </c>
      <c r="K19" s="13"/>
      <c r="L19" s="13"/>
      <c r="M19" s="13"/>
      <c r="N19" s="13"/>
      <c r="O19" s="13"/>
      <c r="P19" s="14"/>
      <c r="R19" s="67"/>
      <c r="S19" s="3"/>
      <c r="T19" s="3"/>
      <c r="U19" s="3"/>
      <c r="X19" s="37"/>
    </row>
    <row r="20" spans="1:24" ht="18" customHeight="1" thickBot="1" x14ac:dyDescent="0.35">
      <c r="A20" s="30"/>
      <c r="B20" s="68"/>
      <c r="C20" s="69" t="s">
        <v>23</v>
      </c>
      <c r="D20" s="70">
        <f>(D9*D13*D16)/D12</f>
        <v>96.849140000000006</v>
      </c>
      <c r="E20" s="17" t="s">
        <v>5</v>
      </c>
      <c r="F20" s="8"/>
      <c r="G20" s="8"/>
      <c r="H20" s="8"/>
      <c r="I20" s="15" t="s">
        <v>11</v>
      </c>
      <c r="J20" s="71" t="s">
        <v>24</v>
      </c>
      <c r="K20" s="72"/>
      <c r="L20" s="72"/>
      <c r="M20" s="72"/>
      <c r="N20" s="72"/>
      <c r="O20" s="72"/>
      <c r="P20" s="73"/>
      <c r="R20" s="67"/>
      <c r="S20" s="3"/>
      <c r="T20" s="3"/>
      <c r="U20" s="3"/>
      <c r="X20" s="37"/>
    </row>
    <row r="21" spans="1:24" ht="15.6" thickBot="1" x14ac:dyDescent="0.35">
      <c r="A21" s="30"/>
      <c r="B21" s="3"/>
      <c r="F21" s="30"/>
      <c r="G21" s="30"/>
      <c r="H21" s="30"/>
      <c r="I21" s="15" t="s">
        <v>12</v>
      </c>
      <c r="J21" s="71" t="s">
        <v>25</v>
      </c>
      <c r="K21" s="72"/>
      <c r="L21" s="72"/>
      <c r="M21" s="72"/>
      <c r="N21" s="72"/>
      <c r="O21" s="72"/>
      <c r="P21" s="73"/>
      <c r="R21" s="67"/>
      <c r="S21" s="3"/>
      <c r="T21" s="3"/>
      <c r="U21" s="3"/>
      <c r="X21" s="37"/>
    </row>
    <row r="22" spans="1:24" ht="18" customHeight="1" thickBot="1" x14ac:dyDescent="0.35">
      <c r="A22" s="30"/>
      <c r="B22" s="3"/>
      <c r="C22" s="9" t="s">
        <v>26</v>
      </c>
      <c r="D22" s="10"/>
      <c r="E22" s="11"/>
      <c r="F22" s="30"/>
      <c r="G22" s="30"/>
      <c r="H22" s="30"/>
      <c r="I22" s="74" t="s">
        <v>14</v>
      </c>
      <c r="J22" s="71" t="s">
        <v>27</v>
      </c>
      <c r="K22" s="72"/>
      <c r="L22" s="72"/>
      <c r="M22" s="72"/>
      <c r="N22" s="72"/>
      <c r="O22" s="72"/>
      <c r="P22" s="73"/>
      <c r="R22" s="67"/>
      <c r="S22" s="3"/>
      <c r="T22" s="3"/>
      <c r="U22" s="3"/>
      <c r="X22" s="37"/>
    </row>
    <row r="23" spans="1:24" ht="18" customHeight="1" thickBot="1" x14ac:dyDescent="0.35">
      <c r="A23" s="30"/>
      <c r="B23" s="3"/>
      <c r="C23" s="44" t="s">
        <v>28</v>
      </c>
      <c r="D23" s="45">
        <v>7</v>
      </c>
      <c r="E23" s="46"/>
      <c r="F23" s="30"/>
      <c r="G23" s="30"/>
      <c r="H23" s="30"/>
      <c r="I23" s="75" t="s">
        <v>15</v>
      </c>
      <c r="J23" s="71" t="s">
        <v>29</v>
      </c>
      <c r="K23" s="72"/>
      <c r="L23" s="72"/>
      <c r="M23" s="72"/>
      <c r="N23" s="72"/>
      <c r="O23" s="72"/>
      <c r="P23" s="73"/>
      <c r="R23" s="67"/>
      <c r="S23" s="3"/>
      <c r="T23" s="3"/>
      <c r="U23" s="3"/>
      <c r="X23" s="37"/>
    </row>
    <row r="24" spans="1:24" ht="15.6" thickBot="1" x14ac:dyDescent="0.35">
      <c r="A24" s="30"/>
      <c r="B24" s="3"/>
      <c r="C24" s="50" t="s">
        <v>30</v>
      </c>
      <c r="D24" s="51">
        <v>4</v>
      </c>
      <c r="E24" s="52"/>
      <c r="F24" s="30"/>
      <c r="G24" s="30"/>
      <c r="H24" s="30"/>
      <c r="I24" s="76"/>
      <c r="J24" s="71" t="s">
        <v>31</v>
      </c>
      <c r="K24" s="72"/>
      <c r="L24" s="72"/>
      <c r="M24" s="72"/>
      <c r="N24" s="72"/>
      <c r="O24" s="72"/>
      <c r="P24" s="73"/>
      <c r="R24" s="67"/>
      <c r="S24" s="3"/>
      <c r="T24" s="3"/>
      <c r="U24" s="3"/>
      <c r="X24" s="37"/>
    </row>
    <row r="25" spans="1:24" ht="15.6" thickBot="1" x14ac:dyDescent="0.35">
      <c r="A25" s="30"/>
      <c r="B25" s="3"/>
      <c r="C25" s="50" t="s">
        <v>32</v>
      </c>
      <c r="D25" s="51">
        <v>7</v>
      </c>
      <c r="E25" s="52"/>
      <c r="F25" s="30"/>
      <c r="G25" s="30"/>
      <c r="H25" s="30"/>
      <c r="I25" s="30"/>
      <c r="J25" s="30"/>
      <c r="R25" s="67"/>
      <c r="S25" s="3"/>
      <c r="T25" s="3"/>
      <c r="U25" s="3"/>
      <c r="X25" s="37"/>
    </row>
    <row r="26" spans="1:24" ht="16.2" thickBot="1" x14ac:dyDescent="0.35">
      <c r="A26" s="3"/>
      <c r="B26" s="3"/>
      <c r="C26" s="50" t="s">
        <v>33</v>
      </c>
      <c r="D26" s="51">
        <v>4</v>
      </c>
      <c r="E26" s="52"/>
      <c r="F26" s="3"/>
      <c r="G26" s="3"/>
      <c r="H26" s="3"/>
      <c r="I26" s="66" t="s">
        <v>34</v>
      </c>
      <c r="J26" s="12" t="s">
        <v>22</v>
      </c>
      <c r="K26" s="13"/>
      <c r="L26" s="13"/>
      <c r="M26" s="13"/>
      <c r="N26" s="13"/>
      <c r="O26" s="13"/>
      <c r="P26" s="14"/>
      <c r="R26" s="67"/>
      <c r="S26" s="3"/>
      <c r="T26" s="3"/>
      <c r="U26" s="3"/>
      <c r="X26" s="37"/>
    </row>
    <row r="27" spans="1:24" ht="15.6" thickBot="1" x14ac:dyDescent="0.35">
      <c r="A27" s="3"/>
      <c r="B27" s="3"/>
      <c r="C27" s="50" t="s">
        <v>35</v>
      </c>
      <c r="D27" s="51">
        <v>72</v>
      </c>
      <c r="E27" s="52"/>
      <c r="G27" s="3"/>
      <c r="H27" s="3"/>
      <c r="I27" s="15" t="s">
        <v>28</v>
      </c>
      <c r="J27" s="71" t="s">
        <v>36</v>
      </c>
      <c r="K27" s="72"/>
      <c r="L27" s="72"/>
      <c r="M27" s="72"/>
      <c r="N27" s="72"/>
      <c r="O27" s="72"/>
      <c r="P27" s="73"/>
      <c r="R27" s="67"/>
      <c r="S27" s="3"/>
      <c r="T27" s="3"/>
      <c r="U27" s="3"/>
      <c r="X27" s="37"/>
    </row>
    <row r="28" spans="1:24" ht="15.6" thickBot="1" x14ac:dyDescent="0.35">
      <c r="A28" s="3"/>
      <c r="B28" s="3"/>
      <c r="C28" s="50" t="s">
        <v>37</v>
      </c>
      <c r="D28" s="51">
        <v>72</v>
      </c>
      <c r="E28" s="52"/>
      <c r="F28" s="3"/>
      <c r="G28" s="3"/>
      <c r="H28" s="3"/>
      <c r="I28" s="15" t="s">
        <v>30</v>
      </c>
      <c r="J28" s="71" t="s">
        <v>38</v>
      </c>
      <c r="K28" s="72"/>
      <c r="L28" s="72"/>
      <c r="M28" s="72"/>
      <c r="N28" s="72"/>
      <c r="O28" s="72"/>
      <c r="P28" s="73"/>
      <c r="Q28" s="3"/>
      <c r="R28" s="36"/>
      <c r="S28" s="3"/>
      <c r="T28" s="3"/>
      <c r="U28" s="3"/>
      <c r="X28" s="37"/>
    </row>
    <row r="29" spans="1:24" ht="15" customHeight="1" thickBot="1" x14ac:dyDescent="0.35">
      <c r="A29" s="3"/>
      <c r="B29" s="3"/>
      <c r="C29" s="3"/>
      <c r="D29" s="3"/>
      <c r="E29" s="3"/>
      <c r="F29" s="3"/>
      <c r="G29" s="3"/>
      <c r="H29" s="3"/>
      <c r="I29" s="74" t="s">
        <v>35</v>
      </c>
      <c r="J29" s="71" t="s">
        <v>39</v>
      </c>
      <c r="K29" s="72"/>
      <c r="L29" s="72"/>
      <c r="M29" s="72"/>
      <c r="N29" s="72"/>
      <c r="O29" s="72"/>
      <c r="P29" s="73"/>
      <c r="Q29" s="3"/>
      <c r="R29" s="36"/>
      <c r="S29" s="3"/>
      <c r="T29" s="3"/>
      <c r="U29" s="3"/>
      <c r="X29" s="37"/>
    </row>
    <row r="30" spans="1:24" ht="15" customHeight="1" thickBot="1" x14ac:dyDescent="0.35">
      <c r="A30" s="3"/>
      <c r="B30" s="3"/>
      <c r="C30" s="9" t="s">
        <v>40</v>
      </c>
      <c r="D30" s="10"/>
      <c r="E30" s="11"/>
      <c r="F30" s="3"/>
      <c r="G30" s="3"/>
      <c r="H30" s="3"/>
      <c r="I30" s="15" t="s">
        <v>32</v>
      </c>
      <c r="J30" s="71" t="s">
        <v>41</v>
      </c>
      <c r="K30" s="72"/>
      <c r="L30" s="72"/>
      <c r="M30" s="72"/>
      <c r="N30" s="72"/>
      <c r="O30" s="72"/>
      <c r="P30" s="73"/>
      <c r="Q30" s="3"/>
      <c r="R30" s="67"/>
      <c r="X30" s="37"/>
    </row>
    <row r="31" spans="1:24" ht="15" customHeight="1" thickBot="1" x14ac:dyDescent="0.35">
      <c r="A31" s="3"/>
      <c r="B31" s="3"/>
      <c r="C31" s="15" t="s">
        <v>42</v>
      </c>
      <c r="D31" s="77">
        <f>D20*10^6/(D23*D24*D27)/1000</f>
        <v>48.040248015873019</v>
      </c>
      <c r="E31" s="17" t="s">
        <v>43</v>
      </c>
      <c r="F31" s="3"/>
      <c r="G31" s="3"/>
      <c r="H31" s="3"/>
      <c r="I31" s="74" t="s">
        <v>33</v>
      </c>
      <c r="J31" s="71" t="s">
        <v>44</v>
      </c>
      <c r="K31" s="72"/>
      <c r="L31" s="72"/>
      <c r="M31" s="72"/>
      <c r="N31" s="72"/>
      <c r="O31" s="72"/>
      <c r="P31" s="73"/>
      <c r="R31" s="67"/>
      <c r="X31" s="37"/>
    </row>
    <row r="32" spans="1:24" ht="15" customHeight="1" thickBot="1" x14ac:dyDescent="0.35">
      <c r="A32" s="3"/>
      <c r="B32" s="3"/>
      <c r="C32" s="15" t="s">
        <v>45</v>
      </c>
      <c r="D32" s="77">
        <f>D20*10^6/(D25*D26*D28)/1000</f>
        <v>48.040248015873019</v>
      </c>
      <c r="E32" s="17" t="s">
        <v>43</v>
      </c>
      <c r="F32" s="3"/>
      <c r="G32" s="3"/>
      <c r="H32" s="3"/>
      <c r="I32" s="15" t="s">
        <v>37</v>
      </c>
      <c r="J32" s="71" t="s">
        <v>46</v>
      </c>
      <c r="K32" s="72"/>
      <c r="L32" s="72"/>
      <c r="M32" s="72"/>
      <c r="N32" s="72"/>
      <c r="O32" s="72"/>
      <c r="P32" s="73"/>
      <c r="R32" s="67"/>
      <c r="X32" s="37"/>
    </row>
    <row r="33" spans="1:24" ht="15.75" customHeight="1" thickBot="1" x14ac:dyDescent="0.35">
      <c r="A33" s="3"/>
      <c r="B33" s="3"/>
      <c r="F33" s="3"/>
      <c r="G33" s="3"/>
      <c r="H33" s="3"/>
      <c r="R33" s="67"/>
      <c r="X33" s="37"/>
    </row>
    <row r="34" spans="1:24" ht="15.75" hidden="1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6"/>
      <c r="S34" s="3"/>
      <c r="T34" s="3"/>
      <c r="U34" s="3"/>
      <c r="X34" s="37"/>
    </row>
    <row r="35" spans="1:24" ht="15.75" hidden="1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6"/>
      <c r="S35" s="3"/>
      <c r="T35" s="3"/>
      <c r="U35" s="3"/>
      <c r="X35" s="37"/>
    </row>
    <row r="36" spans="1:24" ht="15" hidden="1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6"/>
      <c r="S36" s="3"/>
      <c r="T36" s="3"/>
      <c r="U36" s="3"/>
      <c r="X36" s="37"/>
    </row>
    <row r="37" spans="1:24" ht="18.75" hidden="1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6"/>
      <c r="S37" s="3"/>
      <c r="T37" s="3"/>
      <c r="U37" s="3"/>
      <c r="X37" s="37"/>
    </row>
    <row r="38" spans="1:24" ht="18.75" hidden="1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6"/>
      <c r="S38" s="3"/>
      <c r="T38" s="3"/>
      <c r="U38" s="3"/>
      <c r="X38" s="37"/>
    </row>
    <row r="39" spans="1:24" ht="15" hidden="1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6"/>
      <c r="S39" s="3"/>
      <c r="T39" s="3"/>
      <c r="U39" s="3"/>
      <c r="X39" s="37"/>
    </row>
    <row r="40" spans="1:24" ht="15" hidden="1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6"/>
      <c r="S40" s="3"/>
      <c r="T40" s="3"/>
      <c r="U40" s="3"/>
      <c r="X40" s="37"/>
    </row>
    <row r="41" spans="1:24" ht="18.75" hidden="1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6"/>
      <c r="S41" s="3"/>
      <c r="T41" s="3"/>
      <c r="U41" s="3"/>
      <c r="X41" s="37"/>
    </row>
    <row r="42" spans="1:24" ht="18.75" hidden="1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6"/>
      <c r="S42" s="3"/>
      <c r="T42" s="3"/>
      <c r="U42" s="3"/>
      <c r="X42" s="37"/>
    </row>
    <row r="43" spans="1:24" ht="15" hidden="1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6"/>
      <c r="S43" s="3"/>
      <c r="T43" s="3"/>
      <c r="U43" s="3"/>
      <c r="X43" s="37"/>
    </row>
    <row r="44" spans="1:24" ht="15" hidden="1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6"/>
      <c r="S44" s="3"/>
      <c r="T44" s="3"/>
      <c r="U44" s="3"/>
      <c r="X44" s="37"/>
    </row>
    <row r="45" spans="1:24" ht="18.75" hidden="1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6"/>
      <c r="S45" s="3"/>
      <c r="T45" s="3"/>
      <c r="U45" s="3"/>
      <c r="X45" s="37"/>
    </row>
    <row r="46" spans="1:24" ht="18.75" hidden="1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6"/>
      <c r="S46" s="3"/>
      <c r="T46" s="3"/>
      <c r="U46" s="3"/>
      <c r="X46" s="37"/>
    </row>
    <row r="47" spans="1:24" ht="14.25" hidden="1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6"/>
      <c r="S47" s="3"/>
      <c r="T47" s="3"/>
      <c r="U47" s="3"/>
      <c r="X47" s="37"/>
    </row>
    <row r="48" spans="1:24" ht="15" hidden="1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6"/>
      <c r="S48" s="3"/>
      <c r="T48" s="3"/>
      <c r="U48" s="3"/>
      <c r="X48" s="37"/>
    </row>
    <row r="49" spans="1:24" ht="18.75" hidden="1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6"/>
      <c r="S49" s="3"/>
      <c r="T49" s="3"/>
      <c r="U49" s="3"/>
      <c r="X49" s="37"/>
    </row>
    <row r="50" spans="1:24" ht="18.75" hidden="1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6"/>
      <c r="S50" s="3"/>
      <c r="T50" s="3"/>
      <c r="U50" s="3"/>
      <c r="X50" s="37"/>
    </row>
    <row r="51" spans="1:24" ht="15" hidden="1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6"/>
      <c r="S51" s="3"/>
      <c r="T51" s="3"/>
      <c r="U51" s="3"/>
      <c r="X51" s="37"/>
    </row>
    <row r="52" spans="1:24" ht="18.75" hidden="1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6"/>
      <c r="S52" s="3"/>
      <c r="T52" s="3"/>
      <c r="U52" s="3"/>
      <c r="X52" s="37"/>
    </row>
    <row r="53" spans="1:24" ht="14.25" hidden="1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6"/>
      <c r="S53" s="3"/>
      <c r="T53" s="3"/>
      <c r="U53" s="3"/>
      <c r="X53" s="37"/>
    </row>
    <row r="54" spans="1:24" ht="15" hidden="1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6"/>
      <c r="S54" s="3"/>
      <c r="T54" s="3"/>
      <c r="U54" s="3"/>
      <c r="X54" s="37"/>
    </row>
    <row r="55" spans="1:24" ht="15" hidden="1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6"/>
      <c r="S55" s="3"/>
      <c r="T55" s="3"/>
      <c r="U55" s="3"/>
      <c r="X55" s="37"/>
    </row>
    <row r="56" spans="1:24" ht="18.75" hidden="1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6"/>
      <c r="S56" s="3"/>
      <c r="T56" s="3"/>
      <c r="U56" s="3"/>
      <c r="X56" s="37"/>
    </row>
    <row r="57" spans="1:24" ht="18.75" hidden="1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6"/>
      <c r="S57" s="3"/>
      <c r="T57" s="3"/>
      <c r="U57" s="3"/>
      <c r="X57" s="37"/>
    </row>
    <row r="58" spans="1:24" ht="18.75" hidden="1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6"/>
      <c r="S58" s="3"/>
      <c r="T58" s="3"/>
      <c r="U58" s="3"/>
      <c r="X58" s="37"/>
    </row>
    <row r="59" spans="1:24" ht="15.75" hidden="1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6"/>
      <c r="S59" s="3"/>
      <c r="T59" s="3"/>
      <c r="U59" s="3"/>
      <c r="X59" s="37"/>
    </row>
    <row r="60" spans="1:24" ht="15" hidden="1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6"/>
      <c r="S60" s="3"/>
      <c r="T60" s="3"/>
      <c r="U60" s="3"/>
      <c r="X60" s="37"/>
    </row>
    <row r="61" spans="1:24" ht="18.75" hidden="1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6"/>
      <c r="S61" s="3"/>
      <c r="T61" s="3"/>
      <c r="U61" s="3"/>
      <c r="X61" s="37"/>
    </row>
    <row r="62" spans="1:24" ht="15" hidden="1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6"/>
      <c r="S62" s="3"/>
      <c r="T62" s="3"/>
      <c r="U62" s="3"/>
      <c r="X62" s="37"/>
    </row>
    <row r="63" spans="1:24" ht="15" hidden="1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6"/>
      <c r="S63" s="3"/>
      <c r="T63" s="3"/>
      <c r="U63" s="3"/>
      <c r="X63" s="37"/>
    </row>
    <row r="64" spans="1:24" ht="15" hidden="1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6"/>
      <c r="S64" s="3"/>
      <c r="T64" s="3"/>
      <c r="U64" s="3"/>
      <c r="X64" s="37"/>
    </row>
    <row r="65" spans="1:24" ht="15" hidden="1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6"/>
      <c r="S65" s="3"/>
      <c r="T65" s="3"/>
      <c r="U65" s="3"/>
      <c r="X65" s="37"/>
    </row>
    <row r="66" spans="1:24" ht="15" hidden="1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6"/>
      <c r="S66" s="3"/>
      <c r="T66" s="3"/>
      <c r="U66" s="3"/>
      <c r="X66" s="37"/>
    </row>
    <row r="67" spans="1:24" ht="15" hidden="1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6"/>
      <c r="S67" s="3"/>
      <c r="T67" s="3"/>
      <c r="U67" s="3"/>
      <c r="X67" s="37"/>
    </row>
    <row r="68" spans="1:24" ht="18.75" hidden="1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6"/>
      <c r="S68" s="3"/>
      <c r="T68" s="3"/>
      <c r="U68" s="3"/>
      <c r="X68" s="37"/>
    </row>
    <row r="69" spans="1:24" ht="18.75" hidden="1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6"/>
      <c r="S69" s="3"/>
      <c r="T69" s="3"/>
      <c r="U69" s="3"/>
      <c r="X69" s="37"/>
    </row>
    <row r="70" spans="1:24" ht="18.75" hidden="1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6"/>
      <c r="S70" s="3"/>
      <c r="T70" s="3"/>
      <c r="U70" s="3"/>
      <c r="X70" s="37"/>
    </row>
    <row r="71" spans="1:24" ht="18.75" hidden="1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6"/>
      <c r="S71" s="3"/>
      <c r="T71" s="3"/>
      <c r="U71" s="3"/>
      <c r="X71" s="37"/>
    </row>
    <row r="72" spans="1:24" ht="18.75" hidden="1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6"/>
      <c r="S72" s="3"/>
      <c r="T72" s="3"/>
      <c r="U72" s="3"/>
      <c r="X72" s="37"/>
    </row>
    <row r="73" spans="1:24" ht="19.5" hidden="1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6"/>
      <c r="S73" s="3"/>
      <c r="T73" s="3"/>
      <c r="U73" s="3"/>
      <c r="X73" s="37"/>
    </row>
    <row r="74" spans="1:24" ht="14.25" hidden="1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6"/>
      <c r="S74" s="3"/>
      <c r="T74" s="3"/>
      <c r="U74" s="3"/>
      <c r="X74" s="37"/>
    </row>
    <row r="75" spans="1:24" ht="15" hidden="1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6"/>
      <c r="S75" s="3"/>
      <c r="T75" s="3"/>
      <c r="U75" s="3"/>
      <c r="X75" s="37"/>
    </row>
    <row r="76" spans="1:24" ht="18.75" hidden="1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6"/>
      <c r="S76" s="3"/>
      <c r="T76" s="3"/>
      <c r="U76" s="3"/>
      <c r="X76" s="37"/>
    </row>
    <row r="77" spans="1:24" ht="18.75" hidden="1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6"/>
      <c r="S77" s="3"/>
      <c r="T77" s="3"/>
      <c r="U77" s="3"/>
      <c r="X77" s="37"/>
    </row>
    <row r="78" spans="1:24" ht="14.25" hidden="1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6"/>
      <c r="S78" s="3"/>
      <c r="T78" s="3"/>
      <c r="U78" s="3"/>
      <c r="X78" s="37"/>
    </row>
    <row r="79" spans="1:24" ht="14.25" hidden="1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6"/>
      <c r="S79" s="3"/>
      <c r="T79" s="3"/>
      <c r="U79" s="3"/>
      <c r="X79" s="37"/>
    </row>
    <row r="80" spans="1:24" ht="14.25" hidden="1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6"/>
      <c r="S80" s="3"/>
      <c r="T80" s="3"/>
      <c r="U80" s="3"/>
      <c r="X80" s="37"/>
    </row>
    <row r="81" spans="1:24" ht="14.25" hidden="1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6"/>
      <c r="S81" s="3"/>
      <c r="T81" s="3"/>
      <c r="U81" s="3"/>
      <c r="X81" s="37"/>
    </row>
    <row r="82" spans="1:24" ht="14.25" hidden="1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6"/>
      <c r="S82" s="3"/>
      <c r="T82" s="3"/>
      <c r="U82" s="3"/>
      <c r="X82" s="37"/>
    </row>
    <row r="83" spans="1:24" ht="14.25" hidden="1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6"/>
      <c r="S83" s="3"/>
      <c r="T83" s="3"/>
      <c r="U83" s="3"/>
      <c r="X83" s="37"/>
    </row>
    <row r="84" spans="1:24" ht="14.25" hidden="1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6"/>
      <c r="S84" s="3"/>
      <c r="T84" s="3"/>
      <c r="U84" s="3"/>
      <c r="X84" s="37"/>
    </row>
    <row r="85" spans="1:24" ht="14.25" hidden="1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6"/>
      <c r="S85" s="3"/>
      <c r="T85" s="3"/>
      <c r="U85" s="3"/>
      <c r="X85" s="37"/>
    </row>
    <row r="86" spans="1:24" ht="14.25" hidden="1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78"/>
      <c r="S86" s="79"/>
      <c r="T86" s="79"/>
      <c r="U86" s="79"/>
      <c r="V86" s="80"/>
      <c r="X86" s="37"/>
    </row>
    <row r="87" spans="1:24" ht="14.25" hidden="1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7"/>
      <c r="X87" s="37"/>
    </row>
    <row r="88" spans="1:24" ht="16.2" thickBot="1" x14ac:dyDescent="0.35">
      <c r="A88" s="3"/>
      <c r="B88" s="3"/>
      <c r="C88" s="9" t="s">
        <v>47</v>
      </c>
      <c r="D88" s="10"/>
      <c r="E88" s="1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7"/>
      <c r="X88" s="37"/>
    </row>
    <row r="89" spans="1:24" ht="16.2" thickBot="1" x14ac:dyDescent="0.35">
      <c r="C89" s="15" t="s">
        <v>48</v>
      </c>
      <c r="D89" s="81">
        <f>D20*10^6/(D23)/1000000</f>
        <v>13.83559142857143</v>
      </c>
      <c r="E89" s="17" t="s">
        <v>5</v>
      </c>
      <c r="R89" s="67"/>
      <c r="X89" s="37"/>
    </row>
    <row r="90" spans="1:24" ht="16.2" thickBot="1" x14ac:dyDescent="0.35">
      <c r="C90" s="15" t="s">
        <v>49</v>
      </c>
      <c r="D90" s="81">
        <f>D20*10^6/(D25)/1000000</f>
        <v>13.83559142857143</v>
      </c>
      <c r="E90" s="17" t="s">
        <v>5</v>
      </c>
      <c r="R90" s="67"/>
      <c r="X90" s="37"/>
    </row>
    <row r="91" spans="1:24" x14ac:dyDescent="0.3">
      <c r="C91" s="82" t="s">
        <v>50</v>
      </c>
      <c r="D91" s="82"/>
      <c r="E91" s="82"/>
      <c r="R91" s="67"/>
      <c r="X91" s="37"/>
    </row>
    <row r="92" spans="1:24" ht="14.55" customHeight="1" x14ac:dyDescent="0.3">
      <c r="C92" s="83" t="s">
        <v>51</v>
      </c>
      <c r="D92" s="83"/>
      <c r="E92" s="83"/>
      <c r="R92" s="67"/>
      <c r="X92" s="37"/>
    </row>
    <row r="93" spans="1:24" ht="15" thickBot="1" x14ac:dyDescent="0.35">
      <c r="C93" s="83"/>
      <c r="D93" s="83"/>
      <c r="E93" s="83"/>
      <c r="R93" s="84"/>
      <c r="S93" s="80"/>
      <c r="T93" s="80"/>
      <c r="U93" s="80"/>
      <c r="V93" s="80"/>
      <c r="W93" s="80"/>
      <c r="X93" s="85"/>
    </row>
    <row r="94" spans="1:24" x14ac:dyDescent="0.3">
      <c r="C94" s="83"/>
      <c r="D94" s="83"/>
      <c r="E94" s="83"/>
      <c r="R94" s="86" t="s">
        <v>52</v>
      </c>
      <c r="S94" s="86"/>
      <c r="T94" s="86"/>
      <c r="U94" s="86"/>
      <c r="V94" s="86"/>
      <c r="W94" s="86"/>
      <c r="X94" s="86"/>
    </row>
    <row r="95" spans="1:24" x14ac:dyDescent="0.3">
      <c r="R95" s="87"/>
      <c r="S95" s="87"/>
      <c r="T95" s="87"/>
      <c r="U95" s="87"/>
      <c r="V95" s="87"/>
      <c r="W95" s="87"/>
      <c r="X95" s="87"/>
    </row>
    <row r="97" spans="3:3" ht="15" x14ac:dyDescent="0.3">
      <c r="C97" s="88"/>
    </row>
  </sheetData>
  <mergeCells count="37">
    <mergeCell ref="C92:E94"/>
    <mergeCell ref="R94:X95"/>
    <mergeCell ref="J26:P26"/>
    <mergeCell ref="D27:E27"/>
    <mergeCell ref="D28:E28"/>
    <mergeCell ref="C30:E30"/>
    <mergeCell ref="C88:E88"/>
    <mergeCell ref="C91:E91"/>
    <mergeCell ref="C22:E22"/>
    <mergeCell ref="D23:E23"/>
    <mergeCell ref="I23:I24"/>
    <mergeCell ref="D24:E24"/>
    <mergeCell ref="D25:E25"/>
    <mergeCell ref="D26:E26"/>
    <mergeCell ref="D16:E16"/>
    <mergeCell ref="J16:K16"/>
    <mergeCell ref="C17:E17"/>
    <mergeCell ref="I17:P17"/>
    <mergeCell ref="C19:E19"/>
    <mergeCell ref="J19:P19"/>
    <mergeCell ref="I9:I11"/>
    <mergeCell ref="Z9:AA9"/>
    <mergeCell ref="Z10:AA10"/>
    <mergeCell ref="C11:E11"/>
    <mergeCell ref="D12:E12"/>
    <mergeCell ref="D13:E13"/>
    <mergeCell ref="I13:I16"/>
    <mergeCell ref="D14:E14"/>
    <mergeCell ref="D15:E15"/>
    <mergeCell ref="J15:K15"/>
    <mergeCell ref="A1:X3"/>
    <mergeCell ref="A4:AA4"/>
    <mergeCell ref="S5:T5"/>
    <mergeCell ref="C8:E8"/>
    <mergeCell ref="I8:P8"/>
    <mergeCell ref="R8:X8"/>
    <mergeCell ref="Z8:AA8"/>
  </mergeCells>
  <conditionalFormatting sqref="C12">
    <cfRule type="expression" dxfId="27" priority="28">
      <formula>$E$65</formula>
    </cfRule>
  </conditionalFormatting>
  <conditionalFormatting sqref="C13">
    <cfRule type="expression" dxfId="26" priority="25">
      <formula>$E$66</formula>
    </cfRule>
  </conditionalFormatting>
  <conditionalFormatting sqref="C15">
    <cfRule type="expression" dxfId="25" priority="21">
      <formula>$E$68</formula>
    </cfRule>
  </conditionalFormatting>
  <conditionalFormatting sqref="C16">
    <cfRule type="expression" dxfId="24" priority="20">
      <formula>$E$69</formula>
    </cfRule>
  </conditionalFormatting>
  <conditionalFormatting sqref="C23">
    <cfRule type="expression" dxfId="23" priority="12">
      <formula>$E$65</formula>
    </cfRule>
  </conditionalFormatting>
  <conditionalFormatting sqref="C24">
    <cfRule type="expression" dxfId="22" priority="11">
      <formula>$E$66</formula>
    </cfRule>
  </conditionalFormatting>
  <conditionalFormatting sqref="C26">
    <cfRule type="expression" dxfId="21" priority="10">
      <formula>$E$68</formula>
    </cfRule>
  </conditionalFormatting>
  <conditionalFormatting sqref="C28">
    <cfRule type="expression" dxfId="20" priority="9">
      <formula>$E$68</formula>
    </cfRule>
  </conditionalFormatting>
  <conditionalFormatting sqref="C29">
    <cfRule type="expression" dxfId="19" priority="22">
      <formula>$E$62</formula>
    </cfRule>
  </conditionalFormatting>
  <conditionalFormatting sqref="D29">
    <cfRule type="expression" dxfId="18" priority="23">
      <formula>$E$62</formula>
    </cfRule>
  </conditionalFormatting>
  <conditionalFormatting sqref="G24:H24 I25">
    <cfRule type="expression" dxfId="17" priority="26">
      <formula>$E$67</formula>
    </cfRule>
  </conditionalFormatting>
  <conditionalFormatting sqref="G25:H25">
    <cfRule type="expression" dxfId="16" priority="27">
      <formula>$E$70</formula>
    </cfRule>
  </conditionalFormatting>
  <conditionalFormatting sqref="G26:H26">
    <cfRule type="expression" dxfId="15" priority="24">
      <formula>$E$63</formula>
    </cfRule>
  </conditionalFormatting>
  <conditionalFormatting sqref="I20">
    <cfRule type="expression" dxfId="14" priority="8">
      <formula>$E$65</formula>
    </cfRule>
  </conditionalFormatting>
  <conditionalFormatting sqref="I21">
    <cfRule type="expression" dxfId="13" priority="7">
      <formula>$E$66</formula>
    </cfRule>
  </conditionalFormatting>
  <conditionalFormatting sqref="I23">
    <cfRule type="expression" dxfId="12" priority="6">
      <formula>$E$68</formula>
    </cfRule>
  </conditionalFormatting>
  <conditionalFormatting sqref="I27">
    <cfRule type="expression" dxfId="11" priority="5">
      <formula>$E$65</formula>
    </cfRule>
  </conditionalFormatting>
  <conditionalFormatting sqref="I28">
    <cfRule type="expression" dxfId="10" priority="4">
      <formula>$E$66</formula>
    </cfRule>
  </conditionalFormatting>
  <conditionalFormatting sqref="I30">
    <cfRule type="expression" dxfId="9" priority="3">
      <formula>$E$68</formula>
    </cfRule>
  </conditionalFormatting>
  <conditionalFormatting sqref="I32">
    <cfRule type="expression" dxfId="8" priority="2">
      <formula>$E$68</formula>
    </cfRule>
  </conditionalFormatting>
  <conditionalFormatting sqref="M9">
    <cfRule type="expression" dxfId="7" priority="19">
      <formula>AND($M$9&lt;=$O$9,$M$9&gt;=$J$9)</formula>
    </cfRule>
  </conditionalFormatting>
  <conditionalFormatting sqref="M10">
    <cfRule type="expression" dxfId="6" priority="18">
      <formula>AND($M$10&lt;=$O$10,$M$10&gt;=$J$10)</formula>
    </cfRule>
  </conditionalFormatting>
  <conditionalFormatting sqref="M11">
    <cfRule type="expression" dxfId="5" priority="17">
      <formula>AND($M$11&lt;=$O$11,$M$11&gt;=$J$11)</formula>
    </cfRule>
  </conditionalFormatting>
  <conditionalFormatting sqref="M13">
    <cfRule type="expression" dxfId="4" priority="16">
      <formula>AND($M$13&lt;=$O$13,$M$13&gt;=$J$13)</formula>
    </cfRule>
  </conditionalFormatting>
  <conditionalFormatting sqref="M14">
    <cfRule type="expression" dxfId="3" priority="15">
      <formula>AND($M$14&lt;=$O$14,$M$14&gt;=$J$14)</formula>
    </cfRule>
  </conditionalFormatting>
  <conditionalFormatting sqref="M15">
    <cfRule type="expression" dxfId="2" priority="14">
      <formula>AND($M$15&lt;=$O$15,$M$15&gt;=$J$15)</formula>
    </cfRule>
  </conditionalFormatting>
  <conditionalFormatting sqref="M16">
    <cfRule type="expression" dxfId="1" priority="13">
      <formula>IF($M$16=1,TRUE,FALSE)</formula>
    </cfRule>
  </conditionalFormatting>
  <conditionalFormatting sqref="C97">
    <cfRule type="expression" dxfId="0" priority="1">
      <formula>$E$69</formula>
    </cfRule>
  </conditionalFormatting>
  <dataValidations count="5">
    <dataValidation allowBlank="1" showInputMessage="1" showErrorMessage="1" promptTitle="OFFSET CALIBRATION REGISTER" prompt="(Read &amp; Write)" sqref="G8" xr:uid="{2DC3FBBB-C589-4CC3-AF61-9C2B67DBC4A5}"/>
    <dataValidation type="decimal" allowBlank="1" showInputMessage="1" errorTitle="Value Out-of-Range" error="Invalid value for AVDD." sqref="C12 C23 I20 I27" xr:uid="{EDCFC569-8E01-44DF-901F-8F8CBF52FDB7}">
      <formula1>2.15</formula1>
      <formula2>5.25</formula2>
    </dataValidation>
    <dataValidation type="decimal" allowBlank="1" showInputMessage="1" sqref="C16 C97" xr:uid="{983887F4-B447-4BFA-9B3C-3AF43DDFFC58}">
      <formula1>-2.65</formula1>
      <formula2>1.7</formula2>
    </dataValidation>
    <dataValidation type="decimal" allowBlank="1" showInputMessage="1" sqref="C15 C26 C28 I23 I30 I32" xr:uid="{936CD21C-5C8F-4C52-98EB-E73497023BE3}">
      <formula1>-2.6-0.05</formula1>
      <formula2>1.7</formula2>
    </dataValidation>
    <dataValidation type="decimal" allowBlank="1" showInputMessage="1" errorTitle="Value Out-of-Range" error="Invalid value for AVSS" sqref="C13 C24 I21 I28" xr:uid="{DF48AB4A-384B-42AB-95A3-0E8FC4B3DC16}">
      <formula1>-2.6</formula1>
      <formula2>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TLV320AIC3120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Abhijith Benny</dc:creator>
  <cp:lastModifiedBy>Abhijith Benny</cp:lastModifiedBy>
  <dcterms:created xsi:type="dcterms:W3CDTF">2024-12-12T12:44:57Z</dcterms:created>
  <dcterms:modified xsi:type="dcterms:W3CDTF">2024-12-12T12:46:46Z</dcterms:modified>
</cp:coreProperties>
</file>