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0223799\Desktop\Project\TAS6584\2_Design Module\RTLDG\"/>
    </mc:Choice>
  </mc:AlternateContent>
  <xr:revisionPtr revIDLastSave="0" documentId="13_ncr:1_{B3410189-9F33-46D8-B664-F1995D87AC8A}" xr6:coauthVersionLast="36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Sheet1 (2)" sheetId="4" r:id="rId1"/>
    <sheet name="Sheet1" sheetId="1" r:id="rId2"/>
    <sheet name="TAS6584" sheetId="2" r:id="rId3"/>
    <sheet name="TAS6584_high_freqz_pilot_tone" sheetId="3" r:id="rId4"/>
  </sheets>
  <definedNames>
    <definedName name="_xlnm._FilterDatabase" localSheetId="0" hidden="1">'Sheet1 (2)'!$A$29:$C$96</definedName>
  </definedNames>
  <calcPr calcId="191029"/>
</workbook>
</file>

<file path=xl/calcChain.xml><?xml version="1.0" encoding="utf-8"?>
<calcChain xmlns="http://schemas.openxmlformats.org/spreadsheetml/2006/main">
  <c r="C7" i="3" l="1"/>
  <c r="D7" i="3" s="1"/>
  <c r="D12" i="3"/>
  <c r="C12" i="3"/>
  <c r="A7" i="3"/>
  <c r="C6" i="3"/>
  <c r="D6" i="3" s="1"/>
  <c r="A6" i="3"/>
  <c r="C5" i="3"/>
  <c r="D5" i="3" s="1"/>
  <c r="A5" i="3"/>
  <c r="C12" i="2" l="1"/>
  <c r="D12" i="2" s="1"/>
  <c r="C7" i="2"/>
  <c r="D7" i="2" s="1"/>
  <c r="C6" i="2"/>
  <c r="D6" i="2" s="1"/>
  <c r="C5" i="2"/>
  <c r="D5" i="2" s="1"/>
  <c r="A5" i="2"/>
  <c r="A7" i="2"/>
  <c r="A6" i="2"/>
  <c r="H3" i="1"/>
  <c r="H4" i="1"/>
  <c r="H9" i="1" l="1"/>
  <c r="I9" i="1" s="1"/>
  <c r="C9" i="1"/>
  <c r="D9" i="1" s="1"/>
  <c r="H8" i="1"/>
  <c r="I8" i="1" s="1"/>
  <c r="C8" i="1"/>
  <c r="D8" i="1" s="1"/>
  <c r="D7" i="1"/>
  <c r="H6" i="1"/>
  <c r="I6" i="1" s="1"/>
  <c r="C6" i="1"/>
  <c r="D6" i="1" s="1"/>
  <c r="H5" i="1"/>
  <c r="I5" i="1" s="1"/>
  <c r="C5" i="1"/>
  <c r="D5" i="1" s="1"/>
</calcChain>
</file>

<file path=xl/sharedStrings.xml><?xml version="1.0" encoding="utf-8"?>
<sst xmlns="http://schemas.openxmlformats.org/spreadsheetml/2006/main" count="258" uniqueCount="123">
  <si>
    <t>pi</t>
  </si>
  <si>
    <t>fc</t>
  </si>
  <si>
    <t>fs</t>
  </si>
  <si>
    <t>prm_Coeff_Osc[0]</t>
  </si>
  <si>
    <t>prm_pt_Coeff_Osc[0]</t>
  </si>
  <si>
    <t>prm_Coeff_Osc[1]</t>
  </si>
  <si>
    <t>prm_pt_Coeff_Osc[1]</t>
  </si>
  <si>
    <t>prm_Init1_Osc</t>
  </si>
  <si>
    <t>prm_pt_Init1_Osc</t>
  </si>
  <si>
    <t>prm_Init2_Osc</t>
  </si>
  <si>
    <t>prm_pt_Init2_Osc</t>
  </si>
  <si>
    <t>prm_Init3_Osc</t>
  </si>
  <si>
    <t>prm_pt_Init3_Osc</t>
  </si>
  <si>
    <t>prm_bypass_hwdiag</t>
  </si>
  <si>
    <t>prm_hwdiag_pilot_scale</t>
  </si>
  <si>
    <t>0x00000000</t>
  </si>
  <si>
    <t>0x00100000</t>
  </si>
  <si>
    <t>7fffffff</t>
  </si>
  <si>
    <t>out_15 quadrature phase</t>
  </si>
  <si>
    <t>out14</t>
  </si>
  <si>
    <t>scratch_if</t>
  </si>
  <si>
    <t>tas6584_rom.o</t>
  </si>
  <si>
    <t>400~403</t>
  </si>
  <si>
    <t>pilot_tone.o</t>
  </si>
  <si>
    <t>prm_pt_Coeff_Osc</t>
  </si>
  <si>
    <t>156~157</t>
  </si>
  <si>
    <t>prx_inv16</t>
  </si>
  <si>
    <t>rtdiag.o</t>
  </si>
  <si>
    <t>prm_InvR0</t>
  </si>
  <si>
    <t>prm_InvAlpha</t>
  </si>
  <si>
    <t>test_algo_blk.o</t>
  </si>
  <si>
    <t>prm_Int_B0</t>
  </si>
  <si>
    <t>prm_Coeff_Osc</t>
  </si>
  <si>
    <t>148~149</t>
  </si>
  <si>
    <t>prm_TE_1_Beta1</t>
  </si>
  <si>
    <t>prm_TE_Beta1</t>
  </si>
  <si>
    <t>prm_en_hybrid</t>
  </si>
  <si>
    <t>prm_bypass_rtdiag</t>
  </si>
  <si>
    <t>prm_R0</t>
  </si>
  <si>
    <t>prm_Int_A1</t>
  </si>
  <si>
    <t>zp9</t>
  </si>
  <si>
    <t>prm_en_osr_clip</t>
  </si>
  <si>
    <t>prm_dc_block_negone</t>
  </si>
  <si>
    <t>prm_R0_low</t>
  </si>
  <si>
    <t>prm_dc_block_alpha</t>
  </si>
  <si>
    <t>prm_pilot_scale</t>
  </si>
  <si>
    <t>prm_thdPostGain</t>
  </si>
  <si>
    <t>prm_thdPreGain</t>
  </si>
  <si>
    <t>prm_temper_Alpha</t>
  </si>
  <si>
    <t>prm_pvdd_Alpha</t>
  </si>
  <si>
    <t>prm_delay</t>
  </si>
  <si>
    <t>128~129</t>
  </si>
  <si>
    <t>prm_en_debugmux</t>
  </si>
  <si>
    <t>prm_bypass_dcblock</t>
  </si>
  <si>
    <t>prm_Right2Mix</t>
  </si>
  <si>
    <t>prm_Left2Mix</t>
  </si>
  <si>
    <t>prm_Right1Mix</t>
  </si>
  <si>
    <t>prm_User_R_VOL</t>
  </si>
  <si>
    <t>prm_User_L_VOL</t>
  </si>
  <si>
    <t>prm_Left1Mix</t>
  </si>
  <si>
    <t>prm_XB_ANAR_from_R</t>
  </si>
  <si>
    <t>prm_XB_ANAR_from_L</t>
  </si>
  <si>
    <t>prm_XB_ANAL_from_R</t>
  </si>
  <si>
    <t>prm_XB_ANAL_from_L</t>
  </si>
  <si>
    <t>prm_HMYM1</t>
  </si>
  <si>
    <t>106~115</t>
  </si>
  <si>
    <t>prm_BPF_coef</t>
  </si>
  <si>
    <t>100~104</t>
  </si>
  <si>
    <t>prm_Iscale</t>
  </si>
  <si>
    <t>prm_Vt_temp</t>
  </si>
  <si>
    <t>prm_Vt_short</t>
  </si>
  <si>
    <t>prm_Vt_open</t>
  </si>
  <si>
    <t>prm_volt_temp_scl_agl</t>
  </si>
  <si>
    <t>pvdd_agl.o</t>
  </si>
  <si>
    <t>prm_volt_scl_agl</t>
  </si>
  <si>
    <t>prm_temp_th_agl</t>
  </si>
  <si>
    <t>prm_temp_scl_agl</t>
  </si>
  <si>
    <t>prm_pvVtha_agl</t>
  </si>
  <si>
    <t>prm_vol_agl</t>
  </si>
  <si>
    <t>agl.o</t>
  </si>
  <si>
    <t>prm_rstep_agl</t>
  </si>
  <si>
    <t>prm_omega_agl</t>
  </si>
  <si>
    <t>prm_chomp_agl</t>
  </si>
  <si>
    <t>prm_astep_agl</t>
  </si>
  <si>
    <t>prm_alpha_agl</t>
  </si>
  <si>
    <t>prm_bqLC</t>
  </si>
  <si>
    <t>10~84</t>
  </si>
  <si>
    <t>prm_vol_Alpha</t>
  </si>
  <si>
    <t>prm_bypass_agl</t>
  </si>
  <si>
    <t>eq_commit</t>
  </si>
  <si>
    <t>partial_write_cnt</t>
  </si>
  <si>
    <t>commit_pointer</t>
  </si>
  <si>
    <t>commit_holding</t>
  </si>
  <si>
    <t>0~4</t>
  </si>
  <si>
    <t>?</t>
  </si>
  <si>
    <t>fullscale pilot output for HW RTLDG</t>
  </si>
  <si>
    <t>0010_0000</t>
  </si>
  <si>
    <t>disable HW RTLDG and enable FW RTLDG</t>
  </si>
  <si>
    <t>0000_0000</t>
  </si>
  <si>
    <t>oversampling rate (number of samples within a sinusoid cycle), despite what the name suggests</t>
  </si>
  <si>
    <t>N/A</t>
  </si>
  <si>
    <t>0000_0008</t>
  </si>
  <si>
    <t>value of the second sample</t>
  </si>
  <si>
    <t>5A82_7999</t>
  </si>
  <si>
    <t>value of the first sample</t>
  </si>
  <si>
    <t>7fff_ffff</t>
  </si>
  <si>
    <t>feedback coefficients in the IIR oscillator</t>
  </si>
  <si>
    <t>C000_0000</t>
  </si>
  <si>
    <t>A57D_8667</t>
  </si>
  <si>
    <t>description</t>
  </si>
  <si>
    <t>off-value</t>
  </si>
  <si>
    <t>on-value</t>
  </si>
  <si>
    <t>name</t>
  </si>
  <si>
    <t>addr</t>
  </si>
  <si>
    <t>typical value  for HW RTLDG</t>
  </si>
  <si>
    <t>prm_pilot_Coef</t>
  </si>
  <si>
    <t>prm_pilot_Init2</t>
  </si>
  <si>
    <t>prm_pilot_Init3</t>
  </si>
  <si>
    <t>Tone Generator frequency</t>
  </si>
  <si>
    <t>Tone Generator amplitude</t>
  </si>
  <si>
    <t>fc (Frequency in Hz)</t>
  </si>
  <si>
    <t>Amplitude in dB</t>
  </si>
  <si>
    <t xml:space="preserve">The first 2 bits (FF) are sign bits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</si>
</sst>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rgb="FF545454"/>
      <name val="Arial"/>
      <family val="2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1"/>
    <xf numFmtId="0" fontId="4" fillId="0" borderId="0" xfId="0" applyFont="1"/>
    <xf numFmtId="0" fontId="5" fillId="0" borderId="0" xfId="0" applyFont="1"/>
    <xf numFmtId="49" fontId="0" fillId="0" borderId="0" xfId="0" applyNumberFormat="1"/>
    <xf numFmtId="49" fontId="4" fillId="0" borderId="0" xfId="0" applyNumberFormat="1" applyFont="1"/>
    <xf numFmtId="0" fontId="3" fillId="0" borderId="0" xfId="1" applyNumberFormat="1"/>
    <xf numFmtId="0" fontId="0" fillId="2" borderId="0" xfId="0" applyFill="1"/>
    <xf numFmtId="0" fontId="6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-@sin(2*C11*C12/C13)" TargetMode="External"/><Relationship Id="rId1" Type="http://schemas.openxmlformats.org/officeDocument/2006/relationships/hyperlink" Target="mailto:-@sin(2*C11*C12/C13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F96"/>
  <sheetViews>
    <sheetView workbookViewId="0">
      <selection activeCell="D13" sqref="D13"/>
    </sheetView>
  </sheetViews>
  <sheetFormatPr defaultRowHeight="14.5" x14ac:dyDescent="0.35"/>
  <cols>
    <col min="2" max="2" width="14.7265625" hidden="1" customWidth="1"/>
    <col min="3" max="3" width="23" bestFit="1" customWidth="1"/>
    <col min="4" max="4" width="10.54296875" bestFit="1" customWidth="1"/>
  </cols>
  <sheetData>
    <row r="1" spans="1:6" x14ac:dyDescent="0.35">
      <c r="D1" t="s">
        <v>114</v>
      </c>
    </row>
    <row r="2" spans="1:6" x14ac:dyDescent="0.35">
      <c r="A2" t="s">
        <v>113</v>
      </c>
      <c r="C2" t="s">
        <v>112</v>
      </c>
      <c r="D2" t="s">
        <v>111</v>
      </c>
      <c r="E2" t="s">
        <v>110</v>
      </c>
      <c r="F2" t="s">
        <v>109</v>
      </c>
    </row>
    <row r="3" spans="1:6" x14ac:dyDescent="0.35">
      <c r="A3">
        <v>148</v>
      </c>
      <c r="C3" t="s">
        <v>3</v>
      </c>
      <c r="D3" t="s">
        <v>103</v>
      </c>
      <c r="E3" t="s">
        <v>100</v>
      </c>
      <c r="F3" t="s">
        <v>106</v>
      </c>
    </row>
    <row r="4" spans="1:6" x14ac:dyDescent="0.35">
      <c r="A4">
        <v>149</v>
      </c>
      <c r="C4" t="s">
        <v>5</v>
      </c>
      <c r="D4" t="s">
        <v>107</v>
      </c>
      <c r="E4" t="s">
        <v>100</v>
      </c>
      <c r="F4" t="s">
        <v>106</v>
      </c>
    </row>
    <row r="5" spans="1:6" x14ac:dyDescent="0.35">
      <c r="A5">
        <v>140</v>
      </c>
      <c r="C5" t="s">
        <v>7</v>
      </c>
      <c r="D5" t="s">
        <v>98</v>
      </c>
      <c r="E5" t="s">
        <v>100</v>
      </c>
      <c r="F5" t="s">
        <v>104</v>
      </c>
    </row>
    <row r="6" spans="1:6" x14ac:dyDescent="0.35">
      <c r="A6">
        <v>151</v>
      </c>
      <c r="C6" t="s">
        <v>9</v>
      </c>
      <c r="D6" t="s">
        <v>108</v>
      </c>
      <c r="E6" t="s">
        <v>100</v>
      </c>
      <c r="F6" t="s">
        <v>102</v>
      </c>
    </row>
    <row r="7" spans="1:6" x14ac:dyDescent="0.35">
      <c r="A7">
        <v>152</v>
      </c>
      <c r="C7" t="s">
        <v>11</v>
      </c>
      <c r="D7" t="s">
        <v>101</v>
      </c>
      <c r="E7" t="s">
        <v>100</v>
      </c>
      <c r="F7" t="s">
        <v>99</v>
      </c>
    </row>
    <row r="8" spans="1:6" x14ac:dyDescent="0.35">
      <c r="A8">
        <v>156</v>
      </c>
      <c r="C8" t="s">
        <v>4</v>
      </c>
      <c r="D8" t="s">
        <v>103</v>
      </c>
      <c r="E8" t="s">
        <v>100</v>
      </c>
      <c r="F8" t="s">
        <v>106</v>
      </c>
    </row>
    <row r="9" spans="1:6" x14ac:dyDescent="0.35">
      <c r="A9">
        <v>157</v>
      </c>
      <c r="C9" t="s">
        <v>6</v>
      </c>
      <c r="D9" t="s">
        <v>107</v>
      </c>
      <c r="E9" t="s">
        <v>100</v>
      </c>
      <c r="F9" t="s">
        <v>106</v>
      </c>
    </row>
    <row r="10" spans="1:6" x14ac:dyDescent="0.35">
      <c r="A10">
        <v>158</v>
      </c>
      <c r="C10" t="s">
        <v>8</v>
      </c>
      <c r="D10" t="s">
        <v>105</v>
      </c>
      <c r="E10" t="s">
        <v>100</v>
      </c>
      <c r="F10" t="s">
        <v>104</v>
      </c>
    </row>
    <row r="11" spans="1:6" x14ac:dyDescent="0.35">
      <c r="A11">
        <v>159</v>
      </c>
      <c r="C11" t="s">
        <v>10</v>
      </c>
      <c r="D11" t="s">
        <v>103</v>
      </c>
      <c r="E11" t="s">
        <v>100</v>
      </c>
      <c r="F11" t="s">
        <v>102</v>
      </c>
    </row>
    <row r="12" spans="1:6" x14ac:dyDescent="0.35">
      <c r="A12">
        <v>160</v>
      </c>
      <c r="C12" t="s">
        <v>12</v>
      </c>
      <c r="D12" t="s">
        <v>101</v>
      </c>
      <c r="E12" t="s">
        <v>100</v>
      </c>
      <c r="F12" t="s">
        <v>99</v>
      </c>
    </row>
    <row r="13" spans="1:6" x14ac:dyDescent="0.35">
      <c r="A13">
        <v>145</v>
      </c>
      <c r="C13" t="s">
        <v>13</v>
      </c>
      <c r="D13" t="s">
        <v>98</v>
      </c>
      <c r="E13" t="s">
        <v>94</v>
      </c>
      <c r="F13" t="s">
        <v>97</v>
      </c>
    </row>
    <row r="14" spans="1:6" x14ac:dyDescent="0.35">
      <c r="A14">
        <v>105</v>
      </c>
      <c r="C14" t="s">
        <v>14</v>
      </c>
      <c r="D14" t="s">
        <v>96</v>
      </c>
      <c r="E14" t="s">
        <v>94</v>
      </c>
      <c r="F14" t="s">
        <v>95</v>
      </c>
    </row>
    <row r="15" spans="1:6" x14ac:dyDescent="0.35">
      <c r="A15">
        <v>134</v>
      </c>
      <c r="C15" t="s">
        <v>45</v>
      </c>
      <c r="D15" t="s">
        <v>94</v>
      </c>
      <c r="E15" t="s">
        <v>94</v>
      </c>
      <c r="F15" t="s">
        <v>94</v>
      </c>
    </row>
    <row r="16" spans="1:6" x14ac:dyDescent="0.35">
      <c r="A16">
        <v>143</v>
      </c>
      <c r="C16" t="s">
        <v>37</v>
      </c>
      <c r="D16" t="s">
        <v>94</v>
      </c>
      <c r="E16" t="s">
        <v>94</v>
      </c>
      <c r="F16" t="s">
        <v>94</v>
      </c>
    </row>
    <row r="18" spans="1:3" x14ac:dyDescent="0.35">
      <c r="A18">
        <v>136</v>
      </c>
      <c r="C18" t="s">
        <v>43</v>
      </c>
    </row>
    <row r="19" spans="1:3" x14ac:dyDescent="0.35">
      <c r="A19">
        <v>141</v>
      </c>
      <c r="C19" t="s">
        <v>39</v>
      </c>
    </row>
    <row r="20" spans="1:3" x14ac:dyDescent="0.35">
      <c r="A20">
        <v>142</v>
      </c>
      <c r="C20" t="s">
        <v>38</v>
      </c>
    </row>
    <row r="21" spans="1:3" x14ac:dyDescent="0.35">
      <c r="A21">
        <v>146</v>
      </c>
      <c r="C21" t="s">
        <v>35</v>
      </c>
    </row>
    <row r="22" spans="1:3" x14ac:dyDescent="0.35">
      <c r="A22">
        <v>147</v>
      </c>
      <c r="C22" t="s">
        <v>34</v>
      </c>
    </row>
    <row r="23" spans="1:3" x14ac:dyDescent="0.35">
      <c r="A23">
        <v>150</v>
      </c>
      <c r="C23" t="s">
        <v>31</v>
      </c>
    </row>
    <row r="24" spans="1:3" x14ac:dyDescent="0.35">
      <c r="A24">
        <v>153</v>
      </c>
      <c r="C24" t="s">
        <v>29</v>
      </c>
    </row>
    <row r="25" spans="1:3" x14ac:dyDescent="0.35">
      <c r="A25">
        <v>154</v>
      </c>
      <c r="C25" t="s">
        <v>28</v>
      </c>
    </row>
    <row r="26" spans="1:3" x14ac:dyDescent="0.35">
      <c r="A26">
        <v>155</v>
      </c>
      <c r="C26" t="s">
        <v>26</v>
      </c>
    </row>
    <row r="29" spans="1:3" x14ac:dyDescent="0.35">
      <c r="A29" t="s">
        <v>93</v>
      </c>
      <c r="B29" t="s">
        <v>21</v>
      </c>
      <c r="C29" t="s">
        <v>92</v>
      </c>
    </row>
    <row r="30" spans="1:3" hidden="1" x14ac:dyDescent="0.35">
      <c r="A30">
        <v>5</v>
      </c>
      <c r="B30" t="s">
        <v>21</v>
      </c>
      <c r="C30" t="s">
        <v>91</v>
      </c>
    </row>
    <row r="31" spans="1:3" hidden="1" x14ac:dyDescent="0.35">
      <c r="A31">
        <v>6</v>
      </c>
      <c r="B31" t="s">
        <v>21</v>
      </c>
      <c r="C31" t="s">
        <v>90</v>
      </c>
    </row>
    <row r="32" spans="1:3" hidden="1" x14ac:dyDescent="0.35">
      <c r="A32">
        <v>7</v>
      </c>
      <c r="B32" t="s">
        <v>21</v>
      </c>
      <c r="C32" t="s">
        <v>89</v>
      </c>
    </row>
    <row r="33" spans="1:3" hidden="1" x14ac:dyDescent="0.35">
      <c r="A33">
        <v>8</v>
      </c>
      <c r="B33" t="s">
        <v>79</v>
      </c>
      <c r="C33" t="s">
        <v>88</v>
      </c>
    </row>
    <row r="34" spans="1:3" hidden="1" x14ac:dyDescent="0.35">
      <c r="A34">
        <v>9</v>
      </c>
      <c r="B34" t="s">
        <v>21</v>
      </c>
      <c r="C34" t="s">
        <v>87</v>
      </c>
    </row>
    <row r="35" spans="1:3" hidden="1" x14ac:dyDescent="0.35">
      <c r="A35" t="s">
        <v>86</v>
      </c>
      <c r="B35" t="s">
        <v>21</v>
      </c>
      <c r="C35" t="s">
        <v>85</v>
      </c>
    </row>
    <row r="36" spans="1:3" hidden="1" x14ac:dyDescent="0.35">
      <c r="A36">
        <v>85</v>
      </c>
      <c r="B36" t="s">
        <v>79</v>
      </c>
      <c r="C36" t="s">
        <v>84</v>
      </c>
    </row>
    <row r="37" spans="1:3" hidden="1" x14ac:dyDescent="0.35">
      <c r="A37">
        <v>86</v>
      </c>
      <c r="B37" t="s">
        <v>79</v>
      </c>
      <c r="C37" t="s">
        <v>83</v>
      </c>
    </row>
    <row r="38" spans="1:3" hidden="1" x14ac:dyDescent="0.35">
      <c r="A38">
        <v>87</v>
      </c>
      <c r="B38" t="s">
        <v>79</v>
      </c>
      <c r="C38" t="s">
        <v>82</v>
      </c>
    </row>
    <row r="39" spans="1:3" hidden="1" x14ac:dyDescent="0.35">
      <c r="A39">
        <v>88</v>
      </c>
      <c r="B39" t="s">
        <v>79</v>
      </c>
      <c r="C39" t="s">
        <v>81</v>
      </c>
    </row>
    <row r="40" spans="1:3" hidden="1" x14ac:dyDescent="0.35">
      <c r="A40">
        <v>89</v>
      </c>
      <c r="B40" t="s">
        <v>79</v>
      </c>
      <c r="C40" t="s">
        <v>80</v>
      </c>
    </row>
    <row r="41" spans="1:3" hidden="1" x14ac:dyDescent="0.35">
      <c r="A41">
        <v>90</v>
      </c>
      <c r="B41" t="s">
        <v>79</v>
      </c>
      <c r="C41" t="s">
        <v>78</v>
      </c>
    </row>
    <row r="42" spans="1:3" hidden="1" x14ac:dyDescent="0.35">
      <c r="A42">
        <v>91</v>
      </c>
      <c r="B42" t="s">
        <v>73</v>
      </c>
      <c r="C42" t="s">
        <v>77</v>
      </c>
    </row>
    <row r="43" spans="1:3" hidden="1" x14ac:dyDescent="0.35">
      <c r="A43">
        <v>92</v>
      </c>
      <c r="B43" t="s">
        <v>73</v>
      </c>
      <c r="C43" t="s">
        <v>76</v>
      </c>
    </row>
    <row r="44" spans="1:3" hidden="1" x14ac:dyDescent="0.35">
      <c r="A44">
        <v>93</v>
      </c>
      <c r="B44" t="s">
        <v>73</v>
      </c>
      <c r="C44" t="s">
        <v>75</v>
      </c>
    </row>
    <row r="45" spans="1:3" hidden="1" x14ac:dyDescent="0.35">
      <c r="A45">
        <v>94</v>
      </c>
      <c r="B45" t="s">
        <v>73</v>
      </c>
      <c r="C45" t="s">
        <v>74</v>
      </c>
    </row>
    <row r="46" spans="1:3" hidden="1" x14ac:dyDescent="0.35">
      <c r="A46">
        <v>95</v>
      </c>
      <c r="B46" t="s">
        <v>73</v>
      </c>
      <c r="C46" t="s">
        <v>72</v>
      </c>
    </row>
    <row r="47" spans="1:3" hidden="1" x14ac:dyDescent="0.35">
      <c r="A47">
        <v>96</v>
      </c>
      <c r="B47" t="s">
        <v>21</v>
      </c>
      <c r="C47" t="s">
        <v>71</v>
      </c>
    </row>
    <row r="48" spans="1:3" hidden="1" x14ac:dyDescent="0.35">
      <c r="A48">
        <v>97</v>
      </c>
      <c r="B48" t="s">
        <v>21</v>
      </c>
      <c r="C48" t="s">
        <v>70</v>
      </c>
    </row>
    <row r="49" spans="1:3" hidden="1" x14ac:dyDescent="0.35">
      <c r="A49">
        <v>98</v>
      </c>
      <c r="B49" t="s">
        <v>21</v>
      </c>
      <c r="C49" t="s">
        <v>69</v>
      </c>
    </row>
    <row r="50" spans="1:3" hidden="1" x14ac:dyDescent="0.35">
      <c r="A50">
        <v>99</v>
      </c>
      <c r="B50" t="s">
        <v>21</v>
      </c>
      <c r="C50" t="s">
        <v>68</v>
      </c>
    </row>
    <row r="51" spans="1:3" hidden="1" x14ac:dyDescent="0.35">
      <c r="A51" t="s">
        <v>67</v>
      </c>
      <c r="B51" t="s">
        <v>21</v>
      </c>
      <c r="C51" t="s">
        <v>66</v>
      </c>
    </row>
    <row r="52" spans="1:3" hidden="1" x14ac:dyDescent="0.35">
      <c r="A52">
        <v>105</v>
      </c>
      <c r="B52" t="s">
        <v>21</v>
      </c>
      <c r="C52" t="s">
        <v>14</v>
      </c>
    </row>
    <row r="53" spans="1:3" hidden="1" x14ac:dyDescent="0.35">
      <c r="A53" t="s">
        <v>65</v>
      </c>
      <c r="B53" t="s">
        <v>21</v>
      </c>
      <c r="C53" t="s">
        <v>64</v>
      </c>
    </row>
    <row r="54" spans="1:3" hidden="1" x14ac:dyDescent="0.35">
      <c r="A54">
        <v>116</v>
      </c>
      <c r="B54" t="s">
        <v>21</v>
      </c>
      <c r="C54" t="s">
        <v>63</v>
      </c>
    </row>
    <row r="55" spans="1:3" hidden="1" x14ac:dyDescent="0.35">
      <c r="A55">
        <v>117</v>
      </c>
      <c r="B55" t="s">
        <v>21</v>
      </c>
      <c r="C55" t="s">
        <v>62</v>
      </c>
    </row>
    <row r="56" spans="1:3" hidden="1" x14ac:dyDescent="0.35">
      <c r="A56">
        <v>118</v>
      </c>
      <c r="B56" t="s">
        <v>21</v>
      </c>
      <c r="C56" t="s">
        <v>61</v>
      </c>
    </row>
    <row r="57" spans="1:3" hidden="1" x14ac:dyDescent="0.35">
      <c r="A57">
        <v>119</v>
      </c>
      <c r="B57" t="s">
        <v>21</v>
      </c>
      <c r="C57" t="s">
        <v>60</v>
      </c>
    </row>
    <row r="58" spans="1:3" hidden="1" x14ac:dyDescent="0.35">
      <c r="A58">
        <v>120</v>
      </c>
      <c r="B58" t="s">
        <v>21</v>
      </c>
      <c r="C58" t="s">
        <v>59</v>
      </c>
    </row>
    <row r="59" spans="1:3" hidden="1" x14ac:dyDescent="0.35">
      <c r="A59">
        <v>121</v>
      </c>
      <c r="B59" t="s">
        <v>21</v>
      </c>
      <c r="C59" t="s">
        <v>58</v>
      </c>
    </row>
    <row r="60" spans="1:3" hidden="1" x14ac:dyDescent="0.35">
      <c r="A60">
        <v>122</v>
      </c>
      <c r="B60" t="s">
        <v>21</v>
      </c>
      <c r="C60" t="s">
        <v>57</v>
      </c>
    </row>
    <row r="61" spans="1:3" hidden="1" x14ac:dyDescent="0.35">
      <c r="A61">
        <v>123</v>
      </c>
      <c r="B61" t="s">
        <v>21</v>
      </c>
      <c r="C61" t="s">
        <v>56</v>
      </c>
    </row>
    <row r="62" spans="1:3" hidden="1" x14ac:dyDescent="0.35">
      <c r="A62">
        <v>124</v>
      </c>
      <c r="B62" t="s">
        <v>21</v>
      </c>
      <c r="C62" t="s">
        <v>55</v>
      </c>
    </row>
    <row r="63" spans="1:3" hidden="1" x14ac:dyDescent="0.35">
      <c r="A63">
        <v>125</v>
      </c>
      <c r="B63" t="s">
        <v>21</v>
      </c>
      <c r="C63" t="s">
        <v>54</v>
      </c>
    </row>
    <row r="64" spans="1:3" hidden="1" x14ac:dyDescent="0.35">
      <c r="A64">
        <v>126</v>
      </c>
      <c r="B64" t="s">
        <v>21</v>
      </c>
      <c r="C64" t="s">
        <v>53</v>
      </c>
    </row>
    <row r="65" spans="1:3" hidden="1" x14ac:dyDescent="0.35">
      <c r="A65">
        <v>127</v>
      </c>
      <c r="B65" t="s">
        <v>21</v>
      </c>
      <c r="C65" t="s">
        <v>52</v>
      </c>
    </row>
    <row r="66" spans="1:3" hidden="1" x14ac:dyDescent="0.35">
      <c r="A66" t="s">
        <v>51</v>
      </c>
      <c r="B66" t="s">
        <v>21</v>
      </c>
      <c r="C66" t="s">
        <v>50</v>
      </c>
    </row>
    <row r="67" spans="1:3" hidden="1" x14ac:dyDescent="0.35">
      <c r="A67">
        <v>130</v>
      </c>
      <c r="B67" t="s">
        <v>21</v>
      </c>
      <c r="C67" t="s">
        <v>49</v>
      </c>
    </row>
    <row r="68" spans="1:3" hidden="1" x14ac:dyDescent="0.35">
      <c r="A68">
        <v>131</v>
      </c>
      <c r="B68" t="s">
        <v>21</v>
      </c>
      <c r="C68" t="s">
        <v>48</v>
      </c>
    </row>
    <row r="69" spans="1:3" hidden="1" x14ac:dyDescent="0.35">
      <c r="A69">
        <v>132</v>
      </c>
      <c r="B69" t="s">
        <v>21</v>
      </c>
      <c r="C69" t="s">
        <v>47</v>
      </c>
    </row>
    <row r="70" spans="1:3" hidden="1" x14ac:dyDescent="0.35">
      <c r="A70">
        <v>133</v>
      </c>
      <c r="B70" t="s">
        <v>21</v>
      </c>
      <c r="C70" t="s">
        <v>46</v>
      </c>
    </row>
    <row r="71" spans="1:3" hidden="1" x14ac:dyDescent="0.35">
      <c r="A71">
        <v>134</v>
      </c>
      <c r="B71" t="s">
        <v>21</v>
      </c>
      <c r="C71" t="s">
        <v>45</v>
      </c>
    </row>
    <row r="72" spans="1:3" hidden="1" x14ac:dyDescent="0.35">
      <c r="A72">
        <v>135</v>
      </c>
      <c r="B72" t="s">
        <v>21</v>
      </c>
      <c r="C72" t="s">
        <v>44</v>
      </c>
    </row>
    <row r="73" spans="1:3" x14ac:dyDescent="0.35">
      <c r="A73">
        <v>136</v>
      </c>
      <c r="B73" t="s">
        <v>27</v>
      </c>
      <c r="C73" t="s">
        <v>43</v>
      </c>
    </row>
    <row r="74" spans="1:3" hidden="1" x14ac:dyDescent="0.35">
      <c r="A74">
        <v>137</v>
      </c>
      <c r="B74" t="s">
        <v>21</v>
      </c>
      <c r="C74" t="s">
        <v>42</v>
      </c>
    </row>
    <row r="75" spans="1:3" hidden="1" x14ac:dyDescent="0.35">
      <c r="A75">
        <v>138</v>
      </c>
      <c r="B75" t="s">
        <v>21</v>
      </c>
      <c r="C75" t="s">
        <v>41</v>
      </c>
    </row>
    <row r="76" spans="1:3" hidden="1" x14ac:dyDescent="0.35">
      <c r="A76">
        <v>139</v>
      </c>
      <c r="B76" t="s">
        <v>21</v>
      </c>
      <c r="C76" t="s">
        <v>40</v>
      </c>
    </row>
    <row r="77" spans="1:3" hidden="1" x14ac:dyDescent="0.35">
      <c r="A77">
        <v>140</v>
      </c>
      <c r="B77" t="s">
        <v>30</v>
      </c>
      <c r="C77" t="s">
        <v>7</v>
      </c>
    </row>
    <row r="78" spans="1:3" x14ac:dyDescent="0.35">
      <c r="A78">
        <v>141</v>
      </c>
      <c r="B78" t="s">
        <v>27</v>
      </c>
      <c r="C78" t="s">
        <v>39</v>
      </c>
    </row>
    <row r="79" spans="1:3" x14ac:dyDescent="0.35">
      <c r="A79">
        <v>142</v>
      </c>
      <c r="B79" t="s">
        <v>27</v>
      </c>
      <c r="C79" t="s">
        <v>38</v>
      </c>
    </row>
    <row r="80" spans="1:3" hidden="1" x14ac:dyDescent="0.35">
      <c r="A80">
        <v>143</v>
      </c>
      <c r="B80" t="s">
        <v>21</v>
      </c>
      <c r="C80" t="s">
        <v>37</v>
      </c>
    </row>
    <row r="81" spans="1:3" hidden="1" x14ac:dyDescent="0.35">
      <c r="A81">
        <v>144</v>
      </c>
      <c r="B81" t="s">
        <v>21</v>
      </c>
      <c r="C81" t="s">
        <v>36</v>
      </c>
    </row>
    <row r="82" spans="1:3" hidden="1" x14ac:dyDescent="0.35">
      <c r="A82">
        <v>145</v>
      </c>
      <c r="B82" t="s">
        <v>21</v>
      </c>
      <c r="C82" t="s">
        <v>13</v>
      </c>
    </row>
    <row r="83" spans="1:3" x14ac:dyDescent="0.35">
      <c r="A83">
        <v>146</v>
      </c>
      <c r="B83" t="s">
        <v>27</v>
      </c>
      <c r="C83" t="s">
        <v>35</v>
      </c>
    </row>
    <row r="84" spans="1:3" x14ac:dyDescent="0.35">
      <c r="A84">
        <v>147</v>
      </c>
      <c r="B84" t="s">
        <v>27</v>
      </c>
      <c r="C84" t="s">
        <v>34</v>
      </c>
    </row>
    <row r="85" spans="1:3" hidden="1" x14ac:dyDescent="0.35">
      <c r="A85" t="s">
        <v>33</v>
      </c>
      <c r="B85" t="s">
        <v>30</v>
      </c>
      <c r="C85" t="s">
        <v>32</v>
      </c>
    </row>
    <row r="86" spans="1:3" x14ac:dyDescent="0.35">
      <c r="A86">
        <v>150</v>
      </c>
      <c r="B86" t="s">
        <v>27</v>
      </c>
      <c r="C86" t="s">
        <v>31</v>
      </c>
    </row>
    <row r="87" spans="1:3" hidden="1" x14ac:dyDescent="0.35">
      <c r="A87">
        <v>151</v>
      </c>
      <c r="B87" t="s">
        <v>30</v>
      </c>
      <c r="C87" t="s">
        <v>9</v>
      </c>
    </row>
    <row r="88" spans="1:3" hidden="1" x14ac:dyDescent="0.35">
      <c r="A88">
        <v>152</v>
      </c>
      <c r="B88" t="s">
        <v>30</v>
      </c>
      <c r="C88" t="s">
        <v>11</v>
      </c>
    </row>
    <row r="89" spans="1:3" x14ac:dyDescent="0.35">
      <c r="A89">
        <v>153</v>
      </c>
      <c r="B89" t="s">
        <v>27</v>
      </c>
      <c r="C89" t="s">
        <v>29</v>
      </c>
    </row>
    <row r="90" spans="1:3" x14ac:dyDescent="0.35">
      <c r="A90">
        <v>154</v>
      </c>
      <c r="B90" t="s">
        <v>27</v>
      </c>
      <c r="C90" t="s">
        <v>28</v>
      </c>
    </row>
    <row r="91" spans="1:3" x14ac:dyDescent="0.35">
      <c r="A91">
        <v>155</v>
      </c>
      <c r="B91" t="s">
        <v>27</v>
      </c>
      <c r="C91" t="s">
        <v>26</v>
      </c>
    </row>
    <row r="92" spans="1:3" hidden="1" x14ac:dyDescent="0.35">
      <c r="A92" t="s">
        <v>25</v>
      </c>
      <c r="B92" t="s">
        <v>23</v>
      </c>
      <c r="C92" t="s">
        <v>24</v>
      </c>
    </row>
    <row r="93" spans="1:3" hidden="1" x14ac:dyDescent="0.35">
      <c r="A93">
        <v>158</v>
      </c>
      <c r="B93" t="s">
        <v>23</v>
      </c>
      <c r="C93" t="s">
        <v>8</v>
      </c>
    </row>
    <row r="94" spans="1:3" hidden="1" x14ac:dyDescent="0.35">
      <c r="A94">
        <v>159</v>
      </c>
      <c r="B94" t="s">
        <v>23</v>
      </c>
      <c r="C94" t="s">
        <v>10</v>
      </c>
    </row>
    <row r="95" spans="1:3" hidden="1" x14ac:dyDescent="0.35">
      <c r="A95">
        <v>160</v>
      </c>
      <c r="B95" t="s">
        <v>23</v>
      </c>
      <c r="C95" t="s">
        <v>12</v>
      </c>
    </row>
    <row r="96" spans="1:3" hidden="1" x14ac:dyDescent="0.35">
      <c r="A96" t="s">
        <v>22</v>
      </c>
      <c r="B96" t="s">
        <v>21</v>
      </c>
      <c r="C96" t="s">
        <v>20</v>
      </c>
    </row>
  </sheetData>
  <autoFilter ref="A29:C96" xr:uid="{00000000-0009-0000-0000-000000000000}">
    <filterColumn colId="1">
      <filters>
        <filter val="rtdiag.o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11"/>
  <sheetViews>
    <sheetView workbookViewId="0">
      <selection activeCell="I9" sqref="I9"/>
    </sheetView>
  </sheetViews>
  <sheetFormatPr defaultRowHeight="14.5" x14ac:dyDescent="0.35"/>
  <cols>
    <col min="2" max="2" width="20" customWidth="1"/>
    <col min="3" max="3" width="14.26953125" customWidth="1"/>
    <col min="4" max="4" width="14" style="6" customWidth="1"/>
    <col min="7" max="7" width="21.81640625" customWidth="1"/>
    <col min="8" max="8" width="17.453125" customWidth="1"/>
    <col min="9" max="9" width="9.1796875" style="6"/>
  </cols>
  <sheetData>
    <row r="1" spans="2:9" x14ac:dyDescent="0.35">
      <c r="B1" t="s">
        <v>19</v>
      </c>
      <c r="G1" t="s">
        <v>18</v>
      </c>
    </row>
    <row r="2" spans="2:9" ht="17.5" x14ac:dyDescent="0.35">
      <c r="B2" t="s">
        <v>0</v>
      </c>
      <c r="C2" s="1">
        <v>3.14159265358979</v>
      </c>
      <c r="G2" t="s">
        <v>0</v>
      </c>
      <c r="H2" s="1">
        <v>3.14159265358979</v>
      </c>
    </row>
    <row r="3" spans="2:9" x14ac:dyDescent="0.35">
      <c r="B3" t="s">
        <v>1</v>
      </c>
      <c r="C3" s="9">
        <v>6000</v>
      </c>
      <c r="G3" t="s">
        <v>1</v>
      </c>
      <c r="H3">
        <f>C3</f>
        <v>6000</v>
      </c>
    </row>
    <row r="4" spans="2:9" x14ac:dyDescent="0.35">
      <c r="B4" t="s">
        <v>2</v>
      </c>
      <c r="C4" s="9">
        <v>48000</v>
      </c>
      <c r="G4" t="s">
        <v>2</v>
      </c>
      <c r="H4">
        <f>C4</f>
        <v>48000</v>
      </c>
    </row>
    <row r="5" spans="2:9" x14ac:dyDescent="0.35">
      <c r="B5" t="s">
        <v>3</v>
      </c>
      <c r="C5">
        <f>COS(2*C2*C3/C4)</f>
        <v>0.70710678118654813</v>
      </c>
      <c r="D5" s="6" t="str">
        <f>DEC2HEX(C5*2^31,8)</f>
        <v>5A827999</v>
      </c>
      <c r="G5" t="s">
        <v>4</v>
      </c>
      <c r="H5">
        <f>COS(2*H2*H3/H4)</f>
        <v>0.70710678118654813</v>
      </c>
      <c r="I5" s="6" t="str">
        <f>DEC2HEX(H5*2^31,8)</f>
        <v>5A827999</v>
      </c>
    </row>
    <row r="6" spans="2:9" x14ac:dyDescent="0.35">
      <c r="B6" t="s">
        <v>5</v>
      </c>
      <c r="C6" s="2">
        <f>-1/2</f>
        <v>-0.5</v>
      </c>
      <c r="D6" s="6" t="str">
        <f>DEC2HEX(C6*2^31,8)</f>
        <v>FFC0000000</v>
      </c>
      <c r="G6" t="s">
        <v>6</v>
      </c>
      <c r="H6" s="2">
        <f>-1/2</f>
        <v>-0.5</v>
      </c>
      <c r="I6" s="6" t="str">
        <f>DEC2HEX(H6*2^31,8)</f>
        <v>FFC0000000</v>
      </c>
    </row>
    <row r="7" spans="2:9" x14ac:dyDescent="0.35">
      <c r="B7" t="s">
        <v>7</v>
      </c>
      <c r="C7" s="2">
        <v>0</v>
      </c>
      <c r="D7" s="6" t="str">
        <f>DEC2HEX(C7*2^31,8)</f>
        <v>00000000</v>
      </c>
      <c r="G7" s="4" t="s">
        <v>8</v>
      </c>
      <c r="H7" s="5">
        <v>1</v>
      </c>
      <c r="I7" s="7" t="s">
        <v>17</v>
      </c>
    </row>
    <row r="8" spans="2:9" x14ac:dyDescent="0.35">
      <c r="B8" t="s">
        <v>9</v>
      </c>
      <c r="C8" s="8">
        <f>-SIN(2*C2*C3/C4)</f>
        <v>-0.70710678118654691</v>
      </c>
      <c r="D8" s="6" t="str">
        <f>DEC2HEX(C8*2^31,8)</f>
        <v>FFA57D8667</v>
      </c>
      <c r="G8" t="s">
        <v>10</v>
      </c>
      <c r="H8" s="3">
        <f>COS(2*H2*H3/H4)</f>
        <v>0.70710678118654813</v>
      </c>
      <c r="I8" s="6" t="str">
        <f>DEC2HEX(H8*2^31,8)</f>
        <v>5A827999</v>
      </c>
    </row>
    <row r="9" spans="2:9" x14ac:dyDescent="0.35">
      <c r="B9" t="s">
        <v>11</v>
      </c>
      <c r="C9" s="2">
        <f>+(C4/C3)*2^-31</f>
        <v>3.7252902984619141E-9</v>
      </c>
      <c r="D9" s="6" t="str">
        <f>DEC2HEX(C9*2^31,8)</f>
        <v>00000008</v>
      </c>
      <c r="G9" t="s">
        <v>12</v>
      </c>
      <c r="H9" s="2">
        <f>(H4/H3)*2^-31</f>
        <v>3.7252902984619141E-9</v>
      </c>
      <c r="I9" s="6" t="str">
        <f>DEC2HEX(H9*2^31,8)</f>
        <v>00000008</v>
      </c>
    </row>
    <row r="10" spans="2:9" x14ac:dyDescent="0.35">
      <c r="B10" t="s">
        <v>13</v>
      </c>
      <c r="D10" s="6" t="s">
        <v>15</v>
      </c>
    </row>
    <row r="11" spans="2:9" x14ac:dyDescent="0.35">
      <c r="B11" t="s">
        <v>14</v>
      </c>
      <c r="D11" s="6" t="s">
        <v>16</v>
      </c>
    </row>
  </sheetData>
  <dataValidations count="3">
    <dataValidation type="list" allowBlank="1" showInputMessage="1" showErrorMessage="1" sqref="H3" xr:uid="{00000000-0002-0000-0100-000000000000}">
      <formula1>$E$3:$F$3</formula1>
    </dataValidation>
    <dataValidation type="list" allowBlank="1" showInputMessage="1" showErrorMessage="1" sqref="H4" xr:uid="{00000000-0002-0000-0100-000001000000}">
      <formula1>$E$4:$F$4</formula1>
    </dataValidation>
    <dataValidation type="list" allowBlank="1" showInputMessage="1" showErrorMessage="1" sqref="C4" xr:uid="{00000000-0002-0000-0100-000002000000}">
      <formula1>"48000,96000,192000"</formula1>
    </dataValidation>
  </dataValidations>
  <hyperlinks>
    <hyperlink ref="C8" r:id="rId1" display="-@sin(2*C11*C12/C13)" xr:uid="{00000000-0004-0000-0100-000000000000}"/>
    <hyperlink ref="H8" r:id="rId2" display="-@sin(2*C11*C12/C13)" xr:uid="{00000000-0004-0000-0100-000001000000}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2"/>
  <sheetViews>
    <sheetView workbookViewId="0">
      <selection activeCell="C36" sqref="C36"/>
    </sheetView>
  </sheetViews>
  <sheetFormatPr defaultRowHeight="14.5" x14ac:dyDescent="0.35"/>
  <cols>
    <col min="2" max="2" width="26.54296875" customWidth="1"/>
    <col min="3" max="3" width="25.1796875" customWidth="1"/>
    <col min="4" max="4" width="14.54296875" customWidth="1"/>
    <col min="5" max="5" width="32" customWidth="1"/>
  </cols>
  <sheetData>
    <row r="1" spans="1:5" x14ac:dyDescent="0.35">
      <c r="A1" s="2" t="s">
        <v>118</v>
      </c>
      <c r="B1" s="2"/>
    </row>
    <row r="2" spans="1:5" ht="17.5" x14ac:dyDescent="0.35">
      <c r="B2" t="s">
        <v>0</v>
      </c>
      <c r="C2" s="1">
        <v>3.14159265358979</v>
      </c>
      <c r="D2" s="6"/>
    </row>
    <row r="3" spans="1:5" x14ac:dyDescent="0.35">
      <c r="B3" t="s">
        <v>120</v>
      </c>
      <c r="C3" s="9">
        <v>1</v>
      </c>
      <c r="D3" s="6"/>
    </row>
    <row r="4" spans="1:5" x14ac:dyDescent="0.35">
      <c r="B4" t="s">
        <v>2</v>
      </c>
      <c r="C4" s="9">
        <v>48000</v>
      </c>
      <c r="D4" s="6"/>
    </row>
    <row r="5" spans="1:5" x14ac:dyDescent="0.35">
      <c r="A5">
        <f>IF(C4=48000,166,169)</f>
        <v>166</v>
      </c>
      <c r="B5" s="10" t="s">
        <v>115</v>
      </c>
      <c r="C5">
        <f>COS(2*C2*C3/C4)</f>
        <v>0.99999999143263507</v>
      </c>
      <c r="D5" s="6" t="str">
        <f>DEC2HEX(C5*2^31,8)</f>
        <v>7FFFFFED</v>
      </c>
    </row>
    <row r="6" spans="1:5" x14ac:dyDescent="0.35">
      <c r="A6">
        <f>IF(C4=48000,167,171)</f>
        <v>167</v>
      </c>
      <c r="B6" t="s">
        <v>116</v>
      </c>
      <c r="C6">
        <f>-SIN(2*C2*C3/C4)</f>
        <v>-1.3089969352575277E-4</v>
      </c>
      <c r="D6" s="6" t="str">
        <f>DEC2HEX(C6*2^31,8)</f>
        <v>FFFFFBB5F0</v>
      </c>
      <c r="E6" t="s">
        <v>122</v>
      </c>
    </row>
    <row r="7" spans="1:5" x14ac:dyDescent="0.35">
      <c r="A7">
        <f>IF(C4=48000,168,172)</f>
        <v>168</v>
      </c>
      <c r="B7" t="s">
        <v>117</v>
      </c>
      <c r="C7">
        <f>(C4/C3 * 4 - 9)</f>
        <v>191991</v>
      </c>
      <c r="D7" t="str">
        <f>DEC2HEX(C7, 8)</f>
        <v>0002EDF7</v>
      </c>
    </row>
    <row r="8" spans="1:5" x14ac:dyDescent="0.35">
      <c r="C8" s="8"/>
      <c r="D8" s="6"/>
    </row>
    <row r="9" spans="1:5" x14ac:dyDescent="0.35">
      <c r="C9" s="2"/>
      <c r="D9" s="6"/>
    </row>
    <row r="10" spans="1:5" x14ac:dyDescent="0.35">
      <c r="A10" s="2" t="s">
        <v>119</v>
      </c>
      <c r="D10" s="6"/>
    </row>
    <row r="11" spans="1:5" x14ac:dyDescent="0.35">
      <c r="B11" t="s">
        <v>121</v>
      </c>
      <c r="C11" s="9">
        <v>0</v>
      </c>
      <c r="D11" s="6"/>
    </row>
    <row r="12" spans="1:5" x14ac:dyDescent="0.35">
      <c r="A12">
        <v>134</v>
      </c>
      <c r="C12">
        <f>POWER(10, (C11/20))/16</f>
        <v>6.25E-2</v>
      </c>
      <c r="D12" s="6" t="str">
        <f>DEC2HEX(C12*2^31,8)</f>
        <v>08000000</v>
      </c>
    </row>
  </sheetData>
  <dataValidations count="1">
    <dataValidation type="list" allowBlank="1" showInputMessage="1" showErrorMessage="1" sqref="C4" xr:uid="{1DC54FB8-F443-4F3C-A9E9-D51AA81FB2C6}">
      <formula1>"48000,96000"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2"/>
  <sheetViews>
    <sheetView tabSelected="1" workbookViewId="0">
      <selection activeCell="E8" sqref="E8"/>
    </sheetView>
  </sheetViews>
  <sheetFormatPr defaultRowHeight="14.5" x14ac:dyDescent="0.35"/>
  <cols>
    <col min="2" max="2" width="26.54296875" customWidth="1"/>
    <col min="3" max="3" width="25.1796875" customWidth="1"/>
    <col min="4" max="4" width="14.54296875" customWidth="1"/>
    <col min="5" max="5" width="32" customWidth="1"/>
  </cols>
  <sheetData>
    <row r="1" spans="1:5" x14ac:dyDescent="0.35">
      <c r="A1" s="2" t="s">
        <v>118</v>
      </c>
      <c r="B1" s="2"/>
    </row>
    <row r="2" spans="1:5" ht="17.5" x14ac:dyDescent="0.35">
      <c r="B2" t="s">
        <v>0</v>
      </c>
      <c r="C2" s="1">
        <v>3.14159265358979</v>
      </c>
      <c r="D2" s="6"/>
    </row>
    <row r="3" spans="1:5" x14ac:dyDescent="0.35">
      <c r="B3" t="s">
        <v>120</v>
      </c>
      <c r="C3" s="9">
        <v>20000</v>
      </c>
      <c r="D3" s="6"/>
    </row>
    <row r="4" spans="1:5" x14ac:dyDescent="0.35">
      <c r="B4" t="s">
        <v>2</v>
      </c>
      <c r="C4" s="9">
        <v>48000</v>
      </c>
      <c r="D4" s="6"/>
    </row>
    <row r="5" spans="1:5" x14ac:dyDescent="0.35">
      <c r="A5">
        <f>IF(C4=48000,166,169)</f>
        <v>166</v>
      </c>
      <c r="B5" s="10" t="s">
        <v>115</v>
      </c>
      <c r="C5">
        <f>COS(2*C2*C3/C4)</f>
        <v>-0.86602540378443738</v>
      </c>
      <c r="D5" s="6" t="str">
        <f>DEC2HEX(C5*2^31,8)</f>
        <v>FF9126145F</v>
      </c>
    </row>
    <row r="6" spans="1:5" x14ac:dyDescent="0.35">
      <c r="A6">
        <f>IF(C4=48000,167,171)</f>
        <v>167</v>
      </c>
      <c r="B6" t="s">
        <v>116</v>
      </c>
      <c r="C6">
        <f>-SIN(2*C2*C3/C4)</f>
        <v>-0.50000000000000222</v>
      </c>
      <c r="D6" s="6" t="str">
        <f>DEC2HEX(C6*2^31,8)</f>
        <v>FFC0000000</v>
      </c>
      <c r="E6" t="s">
        <v>122</v>
      </c>
    </row>
    <row r="7" spans="1:5" x14ac:dyDescent="0.35">
      <c r="A7">
        <f>IF(C4=48000,168,172)</f>
        <v>168</v>
      </c>
      <c r="B7" t="s">
        <v>117</v>
      </c>
      <c r="C7">
        <f>(C4/C3 * 5)</f>
        <v>12</v>
      </c>
      <c r="D7" t="str">
        <f>DEC2HEX(C7, 8)</f>
        <v>0000000C</v>
      </c>
    </row>
    <row r="8" spans="1:5" x14ac:dyDescent="0.35">
      <c r="C8" s="8"/>
      <c r="D8" s="6"/>
    </row>
    <row r="9" spans="1:5" x14ac:dyDescent="0.35">
      <c r="C9" s="2"/>
      <c r="D9" s="6"/>
    </row>
    <row r="10" spans="1:5" x14ac:dyDescent="0.35">
      <c r="A10" s="2" t="s">
        <v>119</v>
      </c>
      <c r="D10" s="6"/>
    </row>
    <row r="11" spans="1:5" x14ac:dyDescent="0.35">
      <c r="B11" t="s">
        <v>121</v>
      </c>
      <c r="C11" s="9">
        <v>0</v>
      </c>
      <c r="D11" s="6"/>
    </row>
    <row r="12" spans="1:5" x14ac:dyDescent="0.35">
      <c r="A12">
        <v>134</v>
      </c>
      <c r="C12">
        <f>POWER(10, (C11/20))/16</f>
        <v>6.25E-2</v>
      </c>
      <c r="D12" s="6" t="str">
        <f>DEC2HEX(C12*2^31,8)</f>
        <v>08000000</v>
      </c>
    </row>
  </sheetData>
  <dataValidations count="1">
    <dataValidation type="list" allowBlank="1" showInputMessage="1" showErrorMessage="1" sqref="C4" xr:uid="{AC88A6F3-1684-488D-912B-48886C6BA089}">
      <formula1>"48000,96000"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 (2)</vt:lpstr>
      <vt:lpstr>Sheet1</vt:lpstr>
      <vt:lpstr>TAS6584</vt:lpstr>
      <vt:lpstr>TAS6584_high_freqz_pilot_tone</vt:lpstr>
    </vt:vector>
  </TitlesOfParts>
  <Company>Texas Instruments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Roberson, Doug</dc:creator>
  <cp:lastModifiedBy>Shen, Weiyu</cp:lastModifiedBy>
  <dcterms:created xsi:type="dcterms:W3CDTF">2019-04-16T03:03:48Z</dcterms:created>
  <dcterms:modified xsi:type="dcterms:W3CDTF">2024-07-18T07:11:45Z</dcterms:modified>
</cp:coreProperties>
</file>