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W26" i="1" l="1"/>
  <c r="W16" i="1"/>
  <c r="U16" i="1"/>
  <c r="W15" i="1"/>
  <c r="U15" i="1"/>
  <c r="V14" i="1"/>
  <c r="U14" i="1"/>
  <c r="W14" i="1" s="1"/>
  <c r="W13" i="1"/>
  <c r="V13" i="1"/>
  <c r="U13" i="1"/>
  <c r="V12" i="1"/>
  <c r="W12" i="1" s="1"/>
  <c r="U12" i="1"/>
  <c r="V11" i="1"/>
  <c r="W11" i="1" s="1"/>
  <c r="U11" i="1"/>
  <c r="V10" i="1"/>
  <c r="U10" i="1"/>
  <c r="W10" i="1" s="1"/>
  <c r="W9" i="1"/>
  <c r="V9" i="1"/>
  <c r="U9" i="1"/>
  <c r="V8" i="1"/>
  <c r="W8" i="1" s="1"/>
  <c r="U8" i="1"/>
  <c r="V7" i="1"/>
  <c r="W7" i="1" s="1"/>
  <c r="U7" i="1"/>
  <c r="V6" i="1"/>
  <c r="U6" i="1"/>
  <c r="W6" i="1" s="1"/>
  <c r="W5" i="1"/>
  <c r="V5" i="1"/>
  <c r="U5" i="1"/>
  <c r="W18" i="1" l="1"/>
  <c r="W20" i="1" s="1"/>
  <c r="W22" i="1" s="1"/>
  <c r="K19" i="1"/>
  <c r="K22" i="1" s="1"/>
  <c r="K13" i="1"/>
  <c r="G26" i="1"/>
  <c r="F16" i="1"/>
  <c r="F15" i="1"/>
  <c r="F14" i="1"/>
  <c r="F13" i="1"/>
  <c r="F12" i="1"/>
  <c r="F11" i="1"/>
  <c r="F10" i="1"/>
  <c r="F9" i="1"/>
  <c r="F8" i="1"/>
  <c r="F7" i="1"/>
  <c r="F6" i="1"/>
  <c r="F5" i="1"/>
  <c r="E16" i="1"/>
  <c r="E15" i="1"/>
  <c r="E14" i="1"/>
  <c r="E13" i="1"/>
  <c r="E12" i="1"/>
  <c r="E11" i="1"/>
  <c r="E10" i="1"/>
  <c r="E9" i="1"/>
  <c r="E8" i="1"/>
  <c r="E7" i="1"/>
  <c r="E6" i="1"/>
  <c r="E5" i="1"/>
  <c r="G7" i="1" l="1"/>
  <c r="G11" i="1"/>
  <c r="G15" i="1"/>
  <c r="G8" i="1"/>
  <c r="G12" i="1"/>
  <c r="G16" i="1"/>
  <c r="G5" i="1"/>
  <c r="G9" i="1"/>
  <c r="G13" i="1"/>
  <c r="G6" i="1"/>
  <c r="G18" i="1" s="1"/>
  <c r="G20" i="1" s="1"/>
  <c r="G22" i="1" s="1"/>
  <c r="G10" i="1"/>
  <c r="G14" i="1"/>
</calcChain>
</file>

<file path=xl/sharedStrings.xml><?xml version="1.0" encoding="utf-8"?>
<sst xmlns="http://schemas.openxmlformats.org/spreadsheetml/2006/main" count="29" uniqueCount="18">
  <si>
    <t>noise density (nv/rtHz)</t>
  </si>
  <si>
    <t>noise power  density (nV^2/Hz)</t>
  </si>
  <si>
    <t>delta f (Hz)</t>
  </si>
  <si>
    <t>Power</t>
  </si>
  <si>
    <t>f (Hz)</t>
  </si>
  <si>
    <t>Total power (nV ^2)</t>
  </si>
  <si>
    <t>Noise (nVrms)</t>
  </si>
  <si>
    <t>Peak to peak noise (uVpp)</t>
  </si>
  <si>
    <t>Vref</t>
  </si>
  <si>
    <t>N</t>
  </si>
  <si>
    <t>LSB</t>
  </si>
  <si>
    <t>From datasheet LSB pk-pk:</t>
  </si>
  <si>
    <t>From datasheet Vref</t>
  </si>
  <si>
    <t>From datasheet LSB</t>
  </si>
  <si>
    <t>From datasheet Pk-PK noise (uVpp)</t>
  </si>
  <si>
    <t>Values from datasheet</t>
  </si>
  <si>
    <t>Values from Nick Robertson22 measurements</t>
  </si>
  <si>
    <t>Values from Nick Robertson22 measurements - 1 kHz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</si>
</sst>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11" fontId="0" fillId="0" borderId="0" xfId="0" applyNumberFormat="1"/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/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21</xdr:row>
      <xdr:rowOff>95250</xdr:rowOff>
    </xdr:from>
    <xdr:to>
      <xdr:col>9</xdr:col>
      <xdr:colOff>581025</xdr:colOff>
      <xdr:row>21</xdr:row>
      <xdr:rowOff>114300</xdr:rowOff>
    </xdr:to>
    <xdr:cxnSp macro="">
      <xdr:nvCxnSpPr>
        <xdr:cNvPr id="3" name="Straight Arrow Connector 2"/>
        <xdr:cNvCxnSpPr/>
      </xdr:nvCxnSpPr>
      <xdr:spPr>
        <a:xfrm>
          <a:off x="5276850" y="5172075"/>
          <a:ext cx="1704975" cy="19050"/>
        </a:xfrm>
        <a:prstGeom prst="straightConnector1">
          <a:avLst/>
        </a:prstGeom>
        <a:ln w="57150">
          <a:solidFill>
            <a:srgbClr val="FF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workbookViewId="0">
      <selection activeCell="K30" sqref="K30"/>
    </sheetView>
  </sheetViews>
  <sheetFormatPr defaultRowHeight="15" x14ac:dyDescent="0.25"/>
  <cols>
    <col min="4" max="4" width="12.85546875" customWidth="1"/>
    <col min="5" max="5" width="16.42578125" customWidth="1"/>
    <col min="7" max="7" width="12" bestFit="1" customWidth="1"/>
    <col min="8" max="8" width="12" customWidth="1"/>
    <col min="9" max="9" width="6.140625" customWidth="1"/>
    <col min="11" max="11" width="11" bestFit="1" customWidth="1"/>
  </cols>
  <sheetData>
    <row r="1" spans="1:24" x14ac:dyDescent="0.25">
      <c r="A1" s="5"/>
      <c r="B1" s="5"/>
      <c r="C1" s="5"/>
      <c r="D1" s="5"/>
      <c r="E1" s="5"/>
      <c r="F1" s="5"/>
      <c r="G1" s="5"/>
      <c r="H1" s="5"/>
      <c r="Q1" s="5"/>
      <c r="R1" s="5"/>
      <c r="S1" s="5"/>
      <c r="T1" s="5"/>
      <c r="U1" s="5"/>
      <c r="V1" s="5"/>
      <c r="W1" s="5"/>
      <c r="X1" s="5"/>
    </row>
    <row r="2" spans="1:24" ht="30" customHeight="1" x14ac:dyDescent="0.4">
      <c r="A2" s="5"/>
      <c r="B2" s="11" t="s">
        <v>16</v>
      </c>
      <c r="C2" s="11"/>
      <c r="D2" s="11"/>
      <c r="E2" s="11"/>
      <c r="F2" s="11"/>
      <c r="G2" s="11"/>
      <c r="H2" s="6"/>
      <c r="Q2" s="5"/>
      <c r="R2" s="11" t="s">
        <v>17</v>
      </c>
      <c r="S2" s="11"/>
      <c r="T2" s="11"/>
      <c r="U2" s="11"/>
      <c r="V2" s="11"/>
      <c r="W2" s="11"/>
      <c r="X2" s="6"/>
    </row>
    <row r="3" spans="1:24" ht="30" customHeight="1" x14ac:dyDescent="0.4">
      <c r="A3" s="5"/>
      <c r="B3" s="11"/>
      <c r="C3" s="11"/>
      <c r="D3" s="11"/>
      <c r="E3" s="11"/>
      <c r="F3" s="11"/>
      <c r="G3" s="11"/>
      <c r="H3" s="6"/>
      <c r="Q3" s="5"/>
      <c r="R3" s="11"/>
      <c r="S3" s="11"/>
      <c r="T3" s="11"/>
      <c r="U3" s="11"/>
      <c r="V3" s="11"/>
      <c r="W3" s="11"/>
      <c r="X3" s="6"/>
    </row>
    <row r="4" spans="1:24" ht="75" x14ac:dyDescent="0.25">
      <c r="A4" s="5"/>
      <c r="C4" t="s">
        <v>4</v>
      </c>
      <c r="D4" s="1" t="s">
        <v>0</v>
      </c>
      <c r="E4" s="1" t="s">
        <v>1</v>
      </c>
      <c r="F4" s="1" t="s">
        <v>2</v>
      </c>
      <c r="G4" s="1" t="s">
        <v>3</v>
      </c>
      <c r="H4" s="7"/>
      <c r="I4" s="1"/>
      <c r="Q4" s="5"/>
      <c r="S4" t="s">
        <v>4</v>
      </c>
      <c r="T4" s="1" t="s">
        <v>0</v>
      </c>
      <c r="U4" s="1" t="s">
        <v>1</v>
      </c>
      <c r="V4" s="1" t="s">
        <v>2</v>
      </c>
      <c r="W4" s="1" t="s">
        <v>3</v>
      </c>
      <c r="X4" s="7"/>
    </row>
    <row r="5" spans="1:24" x14ac:dyDescent="0.25">
      <c r="A5" s="5"/>
      <c r="C5">
        <v>0</v>
      </c>
      <c r="D5">
        <v>300</v>
      </c>
      <c r="E5">
        <f>D5^2</f>
        <v>90000</v>
      </c>
      <c r="F5">
        <f>C6-C5</f>
        <v>10</v>
      </c>
      <c r="G5">
        <f>F5*E5</f>
        <v>900000</v>
      </c>
      <c r="H5" s="5"/>
      <c r="Q5" s="5"/>
      <c r="S5">
        <v>0</v>
      </c>
      <c r="T5">
        <v>300</v>
      </c>
      <c r="U5">
        <f>T5^2</f>
        <v>90000</v>
      </c>
      <c r="V5">
        <f>S6-S5</f>
        <v>10</v>
      </c>
      <c r="W5">
        <f>V5*U5</f>
        <v>900000</v>
      </c>
      <c r="X5" s="5"/>
    </row>
    <row r="6" spans="1:24" x14ac:dyDescent="0.25">
      <c r="A6" s="5"/>
      <c r="C6">
        <v>10</v>
      </c>
      <c r="D6">
        <v>250</v>
      </c>
      <c r="E6">
        <f t="shared" ref="E6:E16" si="0">D6^2</f>
        <v>62500</v>
      </c>
      <c r="F6">
        <f t="shared" ref="F6:F16" si="1">C7-C6</f>
        <v>2</v>
      </c>
      <c r="G6">
        <f t="shared" ref="G6:G16" si="2">F6*E6</f>
        <v>125000</v>
      </c>
      <c r="H6" s="5"/>
      <c r="Q6" s="5"/>
      <c r="S6">
        <v>10</v>
      </c>
      <c r="T6">
        <v>250</v>
      </c>
      <c r="U6">
        <f t="shared" ref="U6:U16" si="3">T6^2</f>
        <v>62500</v>
      </c>
      <c r="V6">
        <f t="shared" ref="V6:V16" si="4">S7-S6</f>
        <v>2</v>
      </c>
      <c r="W6">
        <f t="shared" ref="W6:W16" si="5">V6*U6</f>
        <v>125000</v>
      </c>
      <c r="X6" s="5"/>
    </row>
    <row r="7" spans="1:24" x14ac:dyDescent="0.25">
      <c r="A7" s="5"/>
      <c r="C7">
        <v>12</v>
      </c>
      <c r="D7">
        <v>300</v>
      </c>
      <c r="E7">
        <f t="shared" si="0"/>
        <v>90000</v>
      </c>
      <c r="F7">
        <f t="shared" si="1"/>
        <v>8</v>
      </c>
      <c r="G7">
        <f t="shared" si="2"/>
        <v>720000</v>
      </c>
      <c r="H7" s="5"/>
      <c r="Q7" s="5"/>
      <c r="S7">
        <v>12</v>
      </c>
      <c r="T7">
        <v>300</v>
      </c>
      <c r="U7">
        <f t="shared" si="3"/>
        <v>90000</v>
      </c>
      <c r="V7">
        <f t="shared" si="4"/>
        <v>8</v>
      </c>
      <c r="W7">
        <f t="shared" si="5"/>
        <v>720000</v>
      </c>
      <c r="X7" s="5"/>
    </row>
    <row r="8" spans="1:24" x14ac:dyDescent="0.25">
      <c r="A8" s="5"/>
      <c r="C8">
        <v>20</v>
      </c>
      <c r="D8">
        <v>250</v>
      </c>
      <c r="E8">
        <f t="shared" si="0"/>
        <v>62500</v>
      </c>
      <c r="F8">
        <f t="shared" si="1"/>
        <v>5</v>
      </c>
      <c r="G8">
        <f t="shared" si="2"/>
        <v>312500</v>
      </c>
      <c r="H8" s="5"/>
      <c r="J8" s="4"/>
      <c r="K8" s="4"/>
      <c r="L8" s="4"/>
      <c r="M8" s="4"/>
      <c r="N8" s="4"/>
      <c r="Q8" s="5"/>
      <c r="S8">
        <v>20</v>
      </c>
      <c r="T8">
        <v>250</v>
      </c>
      <c r="U8">
        <f t="shared" si="3"/>
        <v>62500</v>
      </c>
      <c r="V8">
        <f t="shared" si="4"/>
        <v>5</v>
      </c>
      <c r="W8">
        <f t="shared" si="5"/>
        <v>312500</v>
      </c>
      <c r="X8" s="5"/>
    </row>
    <row r="9" spans="1:24" x14ac:dyDescent="0.25">
      <c r="A9" s="5"/>
      <c r="C9">
        <v>25</v>
      </c>
      <c r="D9">
        <v>170</v>
      </c>
      <c r="E9">
        <f t="shared" si="0"/>
        <v>28900</v>
      </c>
      <c r="F9">
        <f t="shared" si="1"/>
        <v>5</v>
      </c>
      <c r="G9">
        <f t="shared" si="2"/>
        <v>144500</v>
      </c>
      <c r="H9" s="5"/>
      <c r="J9" s="4"/>
      <c r="K9" s="10" t="s">
        <v>15</v>
      </c>
      <c r="L9" s="10"/>
      <c r="M9" s="10"/>
      <c r="N9" s="4"/>
      <c r="Q9" s="5"/>
      <c r="S9">
        <v>25</v>
      </c>
      <c r="T9">
        <v>170</v>
      </c>
      <c r="U9">
        <f t="shared" si="3"/>
        <v>28900</v>
      </c>
      <c r="V9">
        <f t="shared" si="4"/>
        <v>5</v>
      </c>
      <c r="W9">
        <f t="shared" si="5"/>
        <v>144500</v>
      </c>
      <c r="X9" s="5"/>
    </row>
    <row r="10" spans="1:24" x14ac:dyDescent="0.25">
      <c r="A10" s="5"/>
      <c r="C10">
        <v>30</v>
      </c>
      <c r="D10">
        <v>200</v>
      </c>
      <c r="E10">
        <f t="shared" si="0"/>
        <v>40000</v>
      </c>
      <c r="F10">
        <f t="shared" si="1"/>
        <v>25</v>
      </c>
      <c r="G10">
        <f t="shared" si="2"/>
        <v>1000000</v>
      </c>
      <c r="H10" s="5"/>
      <c r="J10" s="4"/>
      <c r="K10" s="10"/>
      <c r="L10" s="10"/>
      <c r="M10" s="10"/>
      <c r="N10" s="4"/>
      <c r="Q10" s="5"/>
      <c r="S10">
        <v>30</v>
      </c>
      <c r="T10">
        <v>200</v>
      </c>
      <c r="U10">
        <f t="shared" si="3"/>
        <v>40000</v>
      </c>
      <c r="V10">
        <f t="shared" si="4"/>
        <v>25</v>
      </c>
      <c r="W10">
        <f t="shared" si="5"/>
        <v>1000000</v>
      </c>
      <c r="X10" s="5"/>
    </row>
    <row r="11" spans="1:24" x14ac:dyDescent="0.25">
      <c r="A11" s="5"/>
      <c r="C11">
        <v>55</v>
      </c>
      <c r="D11">
        <v>120</v>
      </c>
      <c r="E11">
        <f t="shared" si="0"/>
        <v>14400</v>
      </c>
      <c r="F11">
        <f t="shared" si="1"/>
        <v>15</v>
      </c>
      <c r="G11">
        <f t="shared" si="2"/>
        <v>216000</v>
      </c>
      <c r="H11" s="5"/>
      <c r="J11" s="4"/>
      <c r="K11" s="10"/>
      <c r="L11" s="10"/>
      <c r="M11" s="10"/>
      <c r="N11" s="4"/>
      <c r="Q11" s="5"/>
      <c r="S11">
        <v>55</v>
      </c>
      <c r="T11">
        <v>120</v>
      </c>
      <c r="U11">
        <f t="shared" si="3"/>
        <v>14400</v>
      </c>
      <c r="V11">
        <f t="shared" si="4"/>
        <v>15</v>
      </c>
      <c r="W11">
        <f t="shared" si="5"/>
        <v>216000</v>
      </c>
      <c r="X11" s="5"/>
    </row>
    <row r="12" spans="1:24" x14ac:dyDescent="0.25">
      <c r="A12" s="5"/>
      <c r="C12">
        <v>70</v>
      </c>
      <c r="D12">
        <v>150</v>
      </c>
      <c r="E12">
        <f t="shared" si="0"/>
        <v>22500</v>
      </c>
      <c r="F12">
        <f t="shared" si="1"/>
        <v>30</v>
      </c>
      <c r="G12">
        <f t="shared" si="2"/>
        <v>675000</v>
      </c>
      <c r="H12" s="5"/>
      <c r="J12" s="4"/>
      <c r="K12" t="s">
        <v>11</v>
      </c>
      <c r="N12" s="4"/>
      <c r="Q12" s="5"/>
      <c r="S12">
        <v>70</v>
      </c>
      <c r="T12">
        <v>150</v>
      </c>
      <c r="U12">
        <f t="shared" si="3"/>
        <v>22500</v>
      </c>
      <c r="V12">
        <f t="shared" si="4"/>
        <v>30</v>
      </c>
      <c r="W12">
        <f t="shared" si="5"/>
        <v>675000</v>
      </c>
      <c r="X12" s="5"/>
    </row>
    <row r="13" spans="1:24" x14ac:dyDescent="0.25">
      <c r="A13" s="5"/>
      <c r="C13">
        <v>100</v>
      </c>
      <c r="D13">
        <v>100</v>
      </c>
      <c r="E13">
        <f t="shared" si="0"/>
        <v>10000</v>
      </c>
      <c r="F13">
        <f t="shared" si="1"/>
        <v>100</v>
      </c>
      <c r="G13">
        <f t="shared" si="2"/>
        <v>1000000</v>
      </c>
      <c r="H13" s="5"/>
      <c r="J13" s="4"/>
      <c r="K13">
        <f>9-5</f>
        <v>4</v>
      </c>
      <c r="N13" s="4"/>
      <c r="Q13" s="5"/>
      <c r="S13">
        <v>100</v>
      </c>
      <c r="T13">
        <v>100</v>
      </c>
      <c r="U13">
        <f t="shared" si="3"/>
        <v>10000</v>
      </c>
      <c r="V13">
        <f t="shared" si="4"/>
        <v>100</v>
      </c>
      <c r="W13">
        <f t="shared" si="5"/>
        <v>1000000</v>
      </c>
      <c r="X13" s="5"/>
    </row>
    <row r="14" spans="1:24" x14ac:dyDescent="0.25">
      <c r="A14" s="5"/>
      <c r="C14">
        <v>200</v>
      </c>
      <c r="D14">
        <v>80</v>
      </c>
      <c r="E14">
        <f t="shared" si="0"/>
        <v>6400</v>
      </c>
      <c r="F14">
        <f t="shared" si="1"/>
        <v>4800</v>
      </c>
      <c r="G14">
        <f t="shared" si="2"/>
        <v>30720000</v>
      </c>
      <c r="H14" s="5"/>
      <c r="J14" s="4"/>
      <c r="N14" s="4"/>
      <c r="Q14" s="5"/>
      <c r="S14">
        <v>200</v>
      </c>
      <c r="T14">
        <v>80</v>
      </c>
      <c r="U14">
        <f t="shared" si="3"/>
        <v>6400</v>
      </c>
      <c r="V14">
        <f t="shared" si="4"/>
        <v>800</v>
      </c>
      <c r="W14">
        <f t="shared" si="5"/>
        <v>5120000</v>
      </c>
      <c r="X14" s="5"/>
    </row>
    <row r="15" spans="1:24" x14ac:dyDescent="0.25">
      <c r="A15" s="5"/>
      <c r="C15" s="2">
        <v>5000</v>
      </c>
      <c r="D15">
        <v>60</v>
      </c>
      <c r="E15">
        <f t="shared" si="0"/>
        <v>3600</v>
      </c>
      <c r="F15">
        <f t="shared" si="1"/>
        <v>95000</v>
      </c>
      <c r="G15">
        <f t="shared" si="2"/>
        <v>342000000</v>
      </c>
      <c r="H15" s="5"/>
      <c r="J15" s="4"/>
      <c r="K15" t="s">
        <v>12</v>
      </c>
      <c r="N15" s="4"/>
      <c r="Q15" s="5"/>
      <c r="S15" s="2">
        <v>1000</v>
      </c>
      <c r="T15">
        <v>60</v>
      </c>
      <c r="U15">
        <f t="shared" si="3"/>
        <v>3600</v>
      </c>
      <c r="V15">
        <v>0</v>
      </c>
      <c r="W15">
        <f t="shared" si="5"/>
        <v>0</v>
      </c>
      <c r="X15" s="5"/>
    </row>
    <row r="16" spans="1:24" x14ac:dyDescent="0.25">
      <c r="A16" s="5"/>
      <c r="C16" s="2">
        <v>100000</v>
      </c>
      <c r="D16">
        <v>40</v>
      </c>
      <c r="E16">
        <f t="shared" si="0"/>
        <v>1600</v>
      </c>
      <c r="F16">
        <f t="shared" si="1"/>
        <v>100000</v>
      </c>
      <c r="G16">
        <f t="shared" si="2"/>
        <v>160000000</v>
      </c>
      <c r="H16" s="5"/>
      <c r="J16" s="4"/>
      <c r="K16">
        <v>5</v>
      </c>
      <c r="N16" s="4"/>
      <c r="Q16" s="5"/>
      <c r="S16" s="2">
        <v>0</v>
      </c>
      <c r="T16">
        <v>40</v>
      </c>
      <c r="U16">
        <f t="shared" si="3"/>
        <v>1600</v>
      </c>
      <c r="V16">
        <v>0</v>
      </c>
      <c r="W16">
        <f t="shared" si="5"/>
        <v>0</v>
      </c>
      <c r="X16" s="5"/>
    </row>
    <row r="17" spans="1:24" x14ac:dyDescent="0.25">
      <c r="A17" s="5"/>
      <c r="C17">
        <v>200000</v>
      </c>
      <c r="H17" s="5"/>
      <c r="J17" s="4"/>
      <c r="N17" s="4"/>
      <c r="Q17" s="5"/>
      <c r="S17">
        <v>200000</v>
      </c>
      <c r="X17" s="5"/>
    </row>
    <row r="18" spans="1:24" x14ac:dyDescent="0.25">
      <c r="A18" s="5"/>
      <c r="F18" s="3" t="s">
        <v>5</v>
      </c>
      <c r="G18">
        <f>SUM(G5:G16)</f>
        <v>537813000</v>
      </c>
      <c r="H18" s="5"/>
      <c r="J18" s="4"/>
      <c r="K18" t="s">
        <v>13</v>
      </c>
      <c r="N18" s="4"/>
      <c r="Q18" s="5"/>
      <c r="V18" s="3" t="s">
        <v>5</v>
      </c>
      <c r="W18">
        <f>SUM(W5:W16)</f>
        <v>10213000</v>
      </c>
      <c r="X18" s="5"/>
    </row>
    <row r="19" spans="1:24" x14ac:dyDescent="0.25">
      <c r="A19" s="5"/>
      <c r="H19" s="5"/>
      <c r="J19" s="4"/>
      <c r="K19">
        <f>2*K16/(2^G25)</f>
        <v>3.814697265625E-5</v>
      </c>
      <c r="N19" s="4"/>
      <c r="Q19" s="5"/>
      <c r="X19" s="5"/>
    </row>
    <row r="20" spans="1:24" x14ac:dyDescent="0.25">
      <c r="A20" s="5"/>
      <c r="F20" s="3" t="s">
        <v>6</v>
      </c>
      <c r="G20">
        <f>SQRT(G18)</f>
        <v>23190.79558790513</v>
      </c>
      <c r="H20" s="5"/>
      <c r="J20" s="4"/>
      <c r="N20" s="4"/>
      <c r="Q20" s="5"/>
      <c r="V20" s="3" t="s">
        <v>6</v>
      </c>
      <c r="W20">
        <f>SQRT(W18)</f>
        <v>3195.7784654133961</v>
      </c>
      <c r="X20" s="5"/>
    </row>
    <row r="21" spans="1:24" x14ac:dyDescent="0.25">
      <c r="A21" s="5"/>
      <c r="H21" s="5"/>
      <c r="J21" s="4"/>
      <c r="K21" s="8" t="s">
        <v>14</v>
      </c>
      <c r="N21" s="4"/>
      <c r="Q21" s="5"/>
      <c r="X21" s="5"/>
    </row>
    <row r="22" spans="1:24" x14ac:dyDescent="0.25">
      <c r="A22" s="5"/>
      <c r="F22" s="9" t="s">
        <v>7</v>
      </c>
      <c r="G22" s="8">
        <f>6.6*G20/1000</f>
        <v>153.05925088017383</v>
      </c>
      <c r="H22" s="5"/>
      <c r="J22" s="4"/>
      <c r="K22" s="8">
        <f>K13*K19*1000000</f>
        <v>152.587890625</v>
      </c>
      <c r="N22" s="4"/>
      <c r="Q22" s="5"/>
      <c r="V22" s="9" t="s">
        <v>7</v>
      </c>
      <c r="W22" s="8">
        <f>6.6*W20/1000</f>
        <v>21.092137871728415</v>
      </c>
      <c r="X22" s="5"/>
    </row>
    <row r="23" spans="1:24" x14ac:dyDescent="0.25">
      <c r="A23" s="5"/>
      <c r="H23" s="5"/>
      <c r="J23" s="4"/>
      <c r="K23" s="4"/>
      <c r="L23" s="4"/>
      <c r="M23" s="4"/>
      <c r="N23" s="4"/>
      <c r="Q23" s="5"/>
      <c r="X23" s="5"/>
    </row>
    <row r="24" spans="1:24" x14ac:dyDescent="0.25">
      <c r="A24" s="5"/>
      <c r="F24" s="3" t="s">
        <v>8</v>
      </c>
      <c r="G24">
        <v>4.5</v>
      </c>
      <c r="H24" s="5"/>
      <c r="Q24" s="5"/>
      <c r="V24" s="3" t="s">
        <v>8</v>
      </c>
      <c r="W24">
        <v>4.5</v>
      </c>
      <c r="X24" s="5"/>
    </row>
    <row r="25" spans="1:24" x14ac:dyDescent="0.25">
      <c r="A25" s="5"/>
      <c r="F25" s="3" t="s">
        <v>9</v>
      </c>
      <c r="G25">
        <v>18</v>
      </c>
      <c r="H25" s="5"/>
      <c r="Q25" s="5"/>
      <c r="V25" s="3" t="s">
        <v>9</v>
      </c>
      <c r="W25">
        <v>18</v>
      </c>
      <c r="X25" s="5"/>
    </row>
    <row r="26" spans="1:24" x14ac:dyDescent="0.25">
      <c r="A26" s="5"/>
      <c r="F26" s="3" t="s">
        <v>10</v>
      </c>
      <c r="G26">
        <f>2*G24/(2^G25)</f>
        <v>3.4332275390625E-5</v>
      </c>
      <c r="H26" s="5"/>
      <c r="Q26" s="5"/>
      <c r="V26" s="3" t="s">
        <v>10</v>
      </c>
      <c r="W26">
        <f>2*W24/(2^W25)</f>
        <v>3.4332275390625E-5</v>
      </c>
      <c r="X26" s="5"/>
    </row>
    <row r="27" spans="1:24" x14ac:dyDescent="0.25">
      <c r="A27" s="5"/>
      <c r="H27" s="5"/>
      <c r="Q27" s="5"/>
      <c r="X27" s="5"/>
    </row>
    <row r="28" spans="1:24" x14ac:dyDescent="0.25">
      <c r="A28" s="5"/>
      <c r="B28" s="5"/>
      <c r="C28" s="5"/>
      <c r="D28" s="5"/>
      <c r="E28" s="5"/>
      <c r="F28" s="5"/>
      <c r="G28" s="5"/>
      <c r="H28" s="5"/>
      <c r="Q28" s="5"/>
      <c r="R28" s="5"/>
      <c r="S28" s="5"/>
      <c r="T28" s="5"/>
      <c r="U28" s="5"/>
      <c r="V28" s="5"/>
      <c r="W28" s="5"/>
      <c r="X28" s="5"/>
    </row>
  </sheetData>
  <mergeCells count="3">
    <mergeCell ref="K9:M11"/>
    <mergeCell ref="B2:G3"/>
    <mergeCell ref="R2:W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2016-05-12T15:51:24Z</dcterms:modified>
</cp:coreProperties>
</file>