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92\Desktop\"/>
    </mc:Choice>
  </mc:AlternateContent>
  <xr:revisionPtr revIDLastSave="0" documentId="13_ncr:1_{0D6EAAB0-94C4-4714-B54F-9100D0040CEC}" xr6:coauthVersionLast="47" xr6:coauthVersionMax="47" xr10:uidLastSave="{00000000-0000-0000-0000-000000000000}"/>
  <bookViews>
    <workbookView xWindow="-98" yWindow="-98" windowWidth="21795" windowHeight="13996" xr2:uid="{B57F8910-354C-4C55-A941-D39BFB517201}"/>
  </bookViews>
  <sheets>
    <sheet name="回答(キャリブレーション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3" i="1"/>
  <c r="F54" i="1"/>
  <c r="F49" i="1"/>
  <c r="B49" i="1"/>
  <c r="F48" i="1"/>
  <c r="B48" i="1"/>
  <c r="F47" i="1"/>
  <c r="B47" i="1"/>
  <c r="F46" i="1"/>
  <c r="B46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C49" i="1" l="1"/>
  <c r="D49" i="1" s="1"/>
  <c r="E49" i="1" s="1"/>
  <c r="G48" i="1"/>
  <c r="H48" i="1" s="1"/>
  <c r="I48" i="1" s="1"/>
  <c r="J48" i="1" s="1"/>
  <c r="K48" i="1" s="1"/>
  <c r="C47" i="1"/>
  <c r="D47" i="1" s="1"/>
  <c r="E47" i="1" s="1"/>
  <c r="C48" i="1"/>
  <c r="D48" i="1" s="1"/>
  <c r="E48" i="1" s="1"/>
  <c r="C46" i="1"/>
  <c r="D46" i="1" s="1"/>
  <c r="E46" i="1" s="1"/>
  <c r="G49" i="1"/>
  <c r="H49" i="1" s="1"/>
  <c r="I49" i="1" s="1"/>
  <c r="J49" i="1" s="1"/>
  <c r="K49" i="1" s="1"/>
  <c r="G46" i="1"/>
  <c r="H46" i="1" s="1"/>
  <c r="I46" i="1" s="1"/>
  <c r="J46" i="1" s="1"/>
  <c r="K46" i="1" s="1"/>
  <c r="G47" i="1"/>
  <c r="H47" i="1" s="1"/>
  <c r="I47" i="1" s="1"/>
  <c r="J47" i="1" s="1"/>
  <c r="K47" i="1" s="1"/>
</calcChain>
</file>

<file path=xl/sharedStrings.xml><?xml version="1.0" encoding="utf-8"?>
<sst xmlns="http://schemas.openxmlformats.org/spreadsheetml/2006/main" count="92" uniqueCount="82">
  <si>
    <t>199_CH1_CALOFF</t>
    <phoneticPr fontId="2"/>
  </si>
  <si>
    <t>199_CH1_CALON</t>
    <phoneticPr fontId="2"/>
  </si>
  <si>
    <t>199_CH2_CALOFF</t>
    <phoneticPr fontId="2"/>
  </si>
  <si>
    <t>199_CH2_CALON</t>
    <phoneticPr fontId="2"/>
  </si>
  <si>
    <t>200_CH1_CALOFF</t>
    <phoneticPr fontId="2"/>
  </si>
  <si>
    <t>200_CH1_CALON</t>
    <phoneticPr fontId="2"/>
  </si>
  <si>
    <t>200_CH2_CALOFF</t>
    <phoneticPr fontId="2"/>
  </si>
  <si>
    <t>DAC_DATA</t>
    <phoneticPr fontId="2"/>
  </si>
  <si>
    <t>A000</t>
    <phoneticPr fontId="2"/>
  </si>
  <si>
    <t>B000</t>
    <phoneticPr fontId="2"/>
  </si>
  <si>
    <t>C000</t>
    <phoneticPr fontId="2"/>
  </si>
  <si>
    <t>D000</t>
    <phoneticPr fontId="2"/>
  </si>
  <si>
    <t>E000</t>
    <phoneticPr fontId="2"/>
  </si>
  <si>
    <t>F000</t>
    <phoneticPr fontId="2"/>
  </si>
  <si>
    <t>FFFF</t>
    <phoneticPr fontId="2"/>
  </si>
  <si>
    <t>キャリブレーション補正値は下記</t>
    <rPh sb="9" eb="12">
      <t>ホセイチ</t>
    </rPh>
    <rPh sb="13" eb="15">
      <t>カキ</t>
    </rPh>
    <phoneticPr fontId="2"/>
  </si>
  <si>
    <t>No.</t>
  </si>
  <si>
    <t>OFFSETerr
IOUT4mA-4</t>
    <phoneticPr fontId="2"/>
  </si>
  <si>
    <r>
      <t>OFFSETerr</t>
    </r>
    <r>
      <rPr>
        <sz val="10"/>
        <rFont val="ＭＳ Ｐゴシック"/>
        <family val="2"/>
        <charset val="128"/>
      </rPr>
      <t>＝</t>
    </r>
    <r>
      <rPr>
        <sz val="10"/>
        <rFont val="Arial"/>
        <family val="2"/>
      </rPr>
      <t>IOUT4mA-4</t>
    </r>
    <phoneticPr fontId="2"/>
  </si>
  <si>
    <t>OFFSET=-OFFSETerr/q</t>
    <phoneticPr fontId="2"/>
  </si>
  <si>
    <t>IOUT4mA</t>
    <phoneticPr fontId="2"/>
  </si>
  <si>
    <r>
      <t>q=16/65535</t>
    </r>
    <r>
      <rPr>
        <sz val="10"/>
        <rFont val="BIZ UDゴシック"/>
        <family val="3"/>
        <charset val="128"/>
      </rPr>
      <t>＝</t>
    </r>
    <phoneticPr fontId="2"/>
  </si>
  <si>
    <t>GAINerr=1-(IOUT20mA-4-OFFSETerr)/16</t>
    <phoneticPr fontId="2"/>
  </si>
  <si>
    <t>GAIN=32768+GAINerr/q</t>
    <phoneticPr fontId="2"/>
  </si>
  <si>
    <t>IOUT20mA</t>
    <phoneticPr fontId="2"/>
  </si>
  <si>
    <t>OUTPUT CURRENT(mA)</t>
    <phoneticPr fontId="2"/>
  </si>
  <si>
    <t>Sample1
CAL_OFF</t>
    <phoneticPr fontId="2"/>
  </si>
  <si>
    <t>Sample1
CAL_ON</t>
    <phoneticPr fontId="2"/>
  </si>
  <si>
    <t>Sample2
CAL_OFF</t>
    <phoneticPr fontId="2"/>
  </si>
  <si>
    <t>Sample2
CAL_ON</t>
    <phoneticPr fontId="2"/>
  </si>
  <si>
    <t>Sample3
CAL_OFF</t>
    <phoneticPr fontId="2"/>
  </si>
  <si>
    <t>Sample3
CAL_ON</t>
    <phoneticPr fontId="2"/>
  </si>
  <si>
    <t>Sample4
CAL_OFF</t>
    <phoneticPr fontId="2"/>
  </si>
  <si>
    <t>Sample4
CAL_ON</t>
    <phoneticPr fontId="2"/>
  </si>
  <si>
    <r>
      <t xml:space="preserve">CAL_ON/CAL_OFF : Calibration </t>
    </r>
    <r>
      <rPr>
        <sz val="10"/>
        <rFont val="Arial"/>
        <family val="3"/>
      </rPr>
      <t>ON/OFF</t>
    </r>
    <phoneticPr fontId="2"/>
  </si>
  <si>
    <t>Sample1
Δ[mA]</t>
    <phoneticPr fontId="2"/>
  </si>
  <si>
    <t>Sample2
Δ[mA]</t>
    <phoneticPr fontId="2"/>
  </si>
  <si>
    <t>Sample3
Δ[mA]</t>
    <phoneticPr fontId="2"/>
  </si>
  <si>
    <t>Sample4
Δ[mA]</t>
    <phoneticPr fontId="2"/>
  </si>
  <si>
    <t>OFFSET ERROR</t>
    <phoneticPr fontId="2"/>
  </si>
  <si>
    <t>Current output value@4mA(DAC_DATA=0x0000)</t>
    <phoneticPr fontId="2"/>
  </si>
  <si>
    <t>GAIN ERROR</t>
    <phoneticPr fontId="2"/>
  </si>
  <si>
    <t>OFFSET error after calibration (integer value)</t>
    <phoneticPr fontId="2"/>
  </si>
  <si>
    <t>GAIN error after calibration(integer value)</t>
    <phoneticPr fontId="2"/>
  </si>
  <si>
    <t>Current output value@20mA(DAC_DATA=0xFFFF)</t>
    <phoneticPr fontId="2"/>
  </si>
  <si>
    <t>Measured value</t>
    <phoneticPr fontId="2"/>
  </si>
  <si>
    <t>Voltage</t>
    <phoneticPr fontId="2"/>
  </si>
  <si>
    <t>Current</t>
    <phoneticPr fontId="2"/>
  </si>
  <si>
    <t>※Calibration calculations used the following measured values.</t>
    <phoneticPr fontId="2"/>
  </si>
  <si>
    <t>Current output value after calibration</t>
    <phoneticPr fontId="2"/>
  </si>
  <si>
    <t>Target current [mA]</t>
    <phoneticPr fontId="2"/>
  </si>
  <si>
    <r>
      <t>Target
c</t>
    </r>
    <r>
      <rPr>
        <sz val="10"/>
        <rFont val="Arial"/>
        <family val="3"/>
        <charset val="128"/>
      </rPr>
      <t>urrent[mA]</t>
    </r>
    <phoneticPr fontId="2"/>
  </si>
  <si>
    <t>Sample1</t>
    <phoneticPr fontId="2"/>
  </si>
  <si>
    <t>Sample2</t>
  </si>
  <si>
    <t>Sample3</t>
  </si>
  <si>
    <t>Sample4</t>
  </si>
  <si>
    <t>Error(/1LSB)
OFFSETerr/q</t>
    <phoneticPr fontId="2"/>
  </si>
  <si>
    <t>Sample1_4mA[mA]</t>
    <phoneticPr fontId="2"/>
  </si>
  <si>
    <t>Sample2_4mA[mA]</t>
    <phoneticPr fontId="2"/>
  </si>
  <si>
    <t>Sample1_20mA[mA]</t>
    <phoneticPr fontId="2"/>
  </si>
  <si>
    <t>sample2_20mA[mA]</t>
    <phoneticPr fontId="2"/>
  </si>
  <si>
    <t>Sample1_0V[V]</t>
    <phoneticPr fontId="2"/>
  </si>
  <si>
    <t>Sample1_10V[V]</t>
    <phoneticPr fontId="2"/>
  </si>
  <si>
    <t>Sample2_0V[V]</t>
    <phoneticPr fontId="2"/>
  </si>
  <si>
    <t>Sample2_10V[V]</t>
    <phoneticPr fontId="2"/>
  </si>
  <si>
    <t>Sample3_4mA[mA]</t>
    <phoneticPr fontId="2"/>
  </si>
  <si>
    <t>Sample4_4mA[mA]</t>
    <phoneticPr fontId="2"/>
  </si>
  <si>
    <t>Sample3_20mA[mA]</t>
    <phoneticPr fontId="2"/>
  </si>
  <si>
    <t>sample4_20mA[mA]</t>
    <phoneticPr fontId="2"/>
  </si>
  <si>
    <t>Sample3_0V[V]</t>
    <phoneticPr fontId="2"/>
  </si>
  <si>
    <t>Sample4_0V[V]</t>
    <phoneticPr fontId="2"/>
  </si>
  <si>
    <t>Sample3_10V[V]</t>
    <phoneticPr fontId="2"/>
  </si>
  <si>
    <t>Sample4_10V[V]</t>
    <phoneticPr fontId="2"/>
  </si>
  <si>
    <t>@16mA
(IOUT20mA-4)</t>
    <phoneticPr fontId="2"/>
  </si>
  <si>
    <t>@16mA-OFFSETerr</t>
    <phoneticPr fontId="2"/>
  </si>
  <si>
    <t>Gain error
GAINerr</t>
    <phoneticPr fontId="2"/>
  </si>
  <si>
    <t>Gain error
[/1LSB]
GAINErr/q</t>
    <phoneticPr fontId="2"/>
  </si>
  <si>
    <t>Calibrated GAIN value(DEC)</t>
    <phoneticPr fontId="2"/>
  </si>
  <si>
    <t>Calibrated GAIN value(HEX)</t>
    <phoneticPr fontId="2"/>
  </si>
  <si>
    <t>Calibrated OFFSET value (DEC)</t>
    <phoneticPr fontId="2"/>
  </si>
  <si>
    <t>Calibrated OFFSET value (HEX)</t>
    <phoneticPr fontId="2"/>
  </si>
  <si>
    <t>Accracy[％FSR]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</si>
</sst>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_ "/>
  </numFmts>
  <fonts count="14" x14ac:knownFonts="1">
    <font>
      <sz val="10"/>
      <name val="ＭＳ Ｐゴシック"/>
      <family val="3"/>
      <charset val="128"/>
    </font>
    <font>
      <sz val="10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Arial"/>
      <family val="3"/>
      <charset val="128"/>
    </font>
    <font>
      <sz val="10"/>
      <name val="Arial"/>
      <family val="3"/>
    </font>
    <font>
      <sz val="10"/>
      <name val="ＭＳ Ｐゴシック"/>
      <family val="2"/>
      <charset val="128"/>
    </font>
    <font>
      <sz val="8"/>
      <name val="Arial"/>
      <family val="2"/>
    </font>
    <font>
      <sz val="8"/>
      <name val="BIZ UDゴシック"/>
      <family val="3"/>
      <charset val="128"/>
    </font>
    <font>
      <sz val="6"/>
      <name val="Arial"/>
      <family val="2"/>
    </font>
    <font>
      <sz val="6"/>
      <color rgb="FFFF0000"/>
      <name val="Arial"/>
      <family val="2"/>
    </font>
    <font>
      <sz val="11"/>
      <name val="Arial"/>
      <family val="2"/>
    </font>
    <font>
      <sz val="10"/>
      <color rgb="FFFF0000"/>
      <name val="BIZ UDゴシック"/>
      <family val="3"/>
      <charset val="128"/>
    </font>
    <font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76" fontId="3" fillId="0" borderId="0" xfId="0" applyNumberFormat="1" applyFont="1"/>
    <xf numFmtId="0" fontId="3" fillId="0" borderId="0" xfId="0" applyFont="1" applyAlignment="1">
      <alignment horizontal="right"/>
    </xf>
    <xf numFmtId="176" fontId="1" fillId="0" borderId="0" xfId="0" applyNumberFormat="1" applyFont="1"/>
    <xf numFmtId="177" fontId="3" fillId="0" borderId="0" xfId="0" applyNumberFormat="1" applyFont="1"/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0" borderId="0" xfId="0" applyFont="1"/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/>
    <xf numFmtId="0" fontId="1" fillId="2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3" fillId="0" borderId="2" xfId="0" applyFont="1" applyBorder="1"/>
    <xf numFmtId="0" fontId="1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3" borderId="0" xfId="0" quotePrefix="1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ACCURACY[</a:t>
            </a:r>
            <a:r>
              <a:rPr lang="ja-JP" altLang="en-US"/>
              <a:t>％</a:t>
            </a:r>
            <a:r>
              <a:rPr lang="en-US" altLang="ja-JP"/>
              <a:t>FSR]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'回答(キャリブレーション)'!$B$24</c:f>
              <c:strCache>
                <c:ptCount val="1"/>
                <c:pt idx="0">
                  <c:v>199_CH1_CALOFF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'回答(キャリブレーション)'!$A$25:$A$41</c:f>
              <c:numCache>
                <c:formatCode>General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</c:numCache>
            </c:numRef>
          </c:xVal>
          <c:yVal>
            <c:numRef>
              <c:f>'回答(キャリブレーション)'!$B$25:$B$41</c:f>
              <c:numCache>
                <c:formatCode>0.0000_ </c:formatCode>
                <c:ptCount val="17"/>
                <c:pt idx="0">
                  <c:v>-9.000000000000119E-2</c:v>
                </c:pt>
                <c:pt idx="1">
                  <c:v>-0.11249999999999871</c:v>
                </c:pt>
                <c:pt idx="2">
                  <c:v>-0.13500000000000179</c:v>
                </c:pt>
                <c:pt idx="3">
                  <c:v>-0.15999999999999903</c:v>
                </c:pt>
                <c:pt idx="4">
                  <c:v>-0.1881250000000001</c:v>
                </c:pt>
                <c:pt idx="5">
                  <c:v>-0.21437499999999998</c:v>
                </c:pt>
                <c:pt idx="6">
                  <c:v>-0.23562499999999487</c:v>
                </c:pt>
                <c:pt idx="7">
                  <c:v>-0.25500000000000522</c:v>
                </c:pt>
                <c:pt idx="8">
                  <c:v>-0.28312499999999519</c:v>
                </c:pt>
                <c:pt idx="9">
                  <c:v>-0.31124999999999625</c:v>
                </c:pt>
                <c:pt idx="10">
                  <c:v>-0.33499999999999641</c:v>
                </c:pt>
                <c:pt idx="11">
                  <c:v>-0.3562500000000024</c:v>
                </c:pt>
                <c:pt idx="12">
                  <c:v>-0.38312499999999527</c:v>
                </c:pt>
                <c:pt idx="13">
                  <c:v>-0.41124999999999634</c:v>
                </c:pt>
                <c:pt idx="14">
                  <c:v>-0.43312499999998977</c:v>
                </c:pt>
                <c:pt idx="15">
                  <c:v>-0.45437500000000686</c:v>
                </c:pt>
                <c:pt idx="16">
                  <c:v>-0.48125000000001084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E5-4759-9C10-D440E15E2A02}"/>
            </c:ext>
          </c:extLst>
        </c:ser>
        <c:ser>
          <c:idx val="1"/>
          <c:order val="1"/>
          <c:tx>
            <c:strRef>
              <c:f>'回答(キャリブレーション)'!$C$24</c:f>
              <c:strCache>
                <c:ptCount val="1"/>
                <c:pt idx="0">
                  <c:v>199_CH1_CALON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'回答(キャリブレーション)'!$A$25:$A$41</c:f>
              <c:numCache>
                <c:formatCode>General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</c:numCache>
            </c:numRef>
          </c:xVal>
          <c:yVal>
            <c:numRef>
              <c:f>'回答(キャリブレーション)'!$C$25:$C$41</c:f>
              <c:numCache>
                <c:formatCode>0.0000_ </c:formatCode>
                <c:ptCount val="17"/>
                <c:pt idx="0">
                  <c:v>6.8750000000006306E-3</c:v>
                </c:pt>
                <c:pt idx="1">
                  <c:v>-1.8750000000000711E-2</c:v>
                </c:pt>
                <c:pt idx="2">
                  <c:v>-3.6249999999998783E-2</c:v>
                </c:pt>
                <c:pt idx="3">
                  <c:v>-5.6875000000000675E-2</c:v>
                </c:pt>
                <c:pt idx="4">
                  <c:v>-8.1874999999997922E-2</c:v>
                </c:pt>
                <c:pt idx="5">
                  <c:v>-0.10624999999999662</c:v>
                </c:pt>
                <c:pt idx="6">
                  <c:v>-0.12312500000000171</c:v>
                </c:pt>
                <c:pt idx="7">
                  <c:v>-0.14187500000000242</c:v>
                </c:pt>
                <c:pt idx="8">
                  <c:v>-0.16749999999999821</c:v>
                </c:pt>
                <c:pt idx="9">
                  <c:v>-0.19375000000000364</c:v>
                </c:pt>
                <c:pt idx="10">
                  <c:v>-0.21562499999999707</c:v>
                </c:pt>
                <c:pt idx="11">
                  <c:v>-0.23625000000000451</c:v>
                </c:pt>
                <c:pt idx="12">
                  <c:v>-0.26062500000000322</c:v>
                </c:pt>
                <c:pt idx="13">
                  <c:v>-0.28687499999999755</c:v>
                </c:pt>
                <c:pt idx="14">
                  <c:v>-0.30687499999999535</c:v>
                </c:pt>
                <c:pt idx="15">
                  <c:v>-0.32687499999999314</c:v>
                </c:pt>
                <c:pt idx="16">
                  <c:v>-0.47312500000000757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CE5-4759-9C10-D440E15E2A02}"/>
            </c:ext>
          </c:extLst>
        </c:ser>
        <c:ser>
          <c:idx val="2"/>
          <c:order val="2"/>
          <c:tx>
            <c:strRef>
              <c:f>'回答(キャリブレーション)'!$D$24</c:f>
              <c:strCache>
                <c:ptCount val="1"/>
                <c:pt idx="0">
                  <c:v>199_CH2_CALOFF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'回答(キャリブレーション)'!$A$25:$A$41</c:f>
              <c:numCache>
                <c:formatCode>General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</c:numCache>
            </c:numRef>
          </c:xVal>
          <c:yVal>
            <c:numRef>
              <c:f>'回答(キャリブレーション)'!$D$25:$D$41</c:f>
              <c:numCache>
                <c:formatCode>0.0000_ </c:formatCode>
                <c:ptCount val="17"/>
                <c:pt idx="0">
                  <c:v>-0.10437500000000099</c:v>
                </c:pt>
                <c:pt idx="1">
                  <c:v>-0.13562500000000033</c:v>
                </c:pt>
                <c:pt idx="2">
                  <c:v>-0.15937500000000049</c:v>
                </c:pt>
                <c:pt idx="3">
                  <c:v>-0.18437499999999774</c:v>
                </c:pt>
                <c:pt idx="4">
                  <c:v>-0.21437499999999998</c:v>
                </c:pt>
                <c:pt idx="5">
                  <c:v>-0.24562500000000487</c:v>
                </c:pt>
                <c:pt idx="6">
                  <c:v>-0.2718749999999992</c:v>
                </c:pt>
                <c:pt idx="7">
                  <c:v>-0.29562499999999936</c:v>
                </c:pt>
                <c:pt idx="8">
                  <c:v>-0.32499999999999751</c:v>
                </c:pt>
                <c:pt idx="9">
                  <c:v>-0.35500000000000531</c:v>
                </c:pt>
                <c:pt idx="10">
                  <c:v>-0.38124999999999964</c:v>
                </c:pt>
                <c:pt idx="11">
                  <c:v>-0.40624999999999689</c:v>
                </c:pt>
                <c:pt idx="12">
                  <c:v>-0.43750000000000178</c:v>
                </c:pt>
                <c:pt idx="13">
                  <c:v>-0.46687499999999993</c:v>
                </c:pt>
                <c:pt idx="14">
                  <c:v>-0.49125000000000973</c:v>
                </c:pt>
                <c:pt idx="15">
                  <c:v>-0.51687499999999442</c:v>
                </c:pt>
                <c:pt idx="16">
                  <c:v>-0.54812500000001041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CE5-4759-9C10-D440E15E2A02}"/>
            </c:ext>
          </c:extLst>
        </c:ser>
        <c:ser>
          <c:idx val="3"/>
          <c:order val="3"/>
          <c:tx>
            <c:strRef>
              <c:f>'回答(キャリブレーション)'!$E$24</c:f>
              <c:strCache>
                <c:ptCount val="1"/>
                <c:pt idx="0">
                  <c:v>199_CH2_CALON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'回答(キャリブレーション)'!$A$25:$A$41</c:f>
              <c:numCache>
                <c:formatCode>General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</c:numCache>
            </c:numRef>
          </c:xVal>
          <c:yVal>
            <c:numRef>
              <c:f>'回答(キャリブレーション)'!$E$25:$E$41</c:f>
              <c:numCache>
                <c:formatCode>0.0000_ </c:formatCode>
                <c:ptCount val="17"/>
                <c:pt idx="0">
                  <c:v>6.8750000000006306E-3</c:v>
                </c:pt>
                <c:pt idx="1">
                  <c:v>-2.3125000000001616E-2</c:v>
                </c:pt>
                <c:pt idx="2">
                  <c:v>-4.6875000000001776E-2</c:v>
                </c:pt>
                <c:pt idx="3">
                  <c:v>-6.8125000000002212E-2</c:v>
                </c:pt>
                <c:pt idx="4">
                  <c:v>-9.5624999999999183E-2</c:v>
                </c:pt>
                <c:pt idx="5">
                  <c:v>-0.12437499999999879</c:v>
                </c:pt>
                <c:pt idx="6">
                  <c:v>-0.14687500000000187</c:v>
                </c:pt>
                <c:pt idx="7">
                  <c:v>-0.16749999999999821</c:v>
                </c:pt>
                <c:pt idx="8">
                  <c:v>-0.19437500000000218</c:v>
                </c:pt>
                <c:pt idx="9">
                  <c:v>-0.22375000000000034</c:v>
                </c:pt>
                <c:pt idx="10">
                  <c:v>-0.24687500000000195</c:v>
                </c:pt>
                <c:pt idx="11">
                  <c:v>-0.27062500000000211</c:v>
                </c:pt>
                <c:pt idx="12">
                  <c:v>-0.29875000000000318</c:v>
                </c:pt>
                <c:pt idx="13">
                  <c:v>-0.3262499999999946</c:v>
                </c:pt>
                <c:pt idx="14">
                  <c:v>-0.34937500000000732</c:v>
                </c:pt>
                <c:pt idx="15">
                  <c:v>-0.37125000000000075</c:v>
                </c:pt>
                <c:pt idx="16">
                  <c:v>-0.54000000000000714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CE5-4759-9C10-D440E15E2A02}"/>
            </c:ext>
          </c:extLst>
        </c:ser>
        <c:ser>
          <c:idx val="4"/>
          <c:order val="4"/>
          <c:tx>
            <c:strRef>
              <c:f>'回答(キャリブレーション)'!$F$24</c:f>
              <c:strCache>
                <c:ptCount val="1"/>
                <c:pt idx="0">
                  <c:v>200_CH1_CALOFF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'回答(キャリブレーション)'!$A$25:$A$41</c:f>
              <c:numCache>
                <c:formatCode>General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</c:numCache>
            </c:numRef>
          </c:xVal>
          <c:yVal>
            <c:numRef>
              <c:f>'回答(キャリブレーション)'!$F$25:$F$41</c:f>
              <c:numCache>
                <c:formatCode>0.0000_ </c:formatCode>
                <c:ptCount val="17"/>
                <c:pt idx="0">
                  <c:v>-6.0625000000000262E-2</c:v>
                </c:pt>
                <c:pt idx="1">
                  <c:v>-7.3750000000000204E-2</c:v>
                </c:pt>
                <c:pt idx="2">
                  <c:v>-9.5624999999999183E-2</c:v>
                </c:pt>
                <c:pt idx="3">
                  <c:v>-0.11687499999999962</c:v>
                </c:pt>
                <c:pt idx="4">
                  <c:v>-0.12624999999999997</c:v>
                </c:pt>
                <c:pt idx="5">
                  <c:v>-0.13937499999999714</c:v>
                </c:pt>
                <c:pt idx="6">
                  <c:v>-0.16125000000000167</c:v>
                </c:pt>
                <c:pt idx="7">
                  <c:v>-0.18124999999999947</c:v>
                </c:pt>
                <c:pt idx="8">
                  <c:v>-0.1931250000000051</c:v>
                </c:pt>
                <c:pt idx="9">
                  <c:v>-0.20499999999999963</c:v>
                </c:pt>
                <c:pt idx="10">
                  <c:v>-0.2275000000000027</c:v>
                </c:pt>
                <c:pt idx="11">
                  <c:v>-0.2375000000000016</c:v>
                </c:pt>
                <c:pt idx="12">
                  <c:v>-0.26249999999999885</c:v>
                </c:pt>
                <c:pt idx="13">
                  <c:v>-0.27375000000000593</c:v>
                </c:pt>
                <c:pt idx="14">
                  <c:v>-0.29437500000000227</c:v>
                </c:pt>
                <c:pt idx="15">
                  <c:v>-0.3162499999999957</c:v>
                </c:pt>
                <c:pt idx="16">
                  <c:v>-0.32812499999999023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CE5-4759-9C10-D440E15E2A02}"/>
            </c:ext>
          </c:extLst>
        </c:ser>
        <c:ser>
          <c:idx val="5"/>
          <c:order val="5"/>
          <c:tx>
            <c:strRef>
              <c:f>'回答(キャリブレーション)'!$G$24</c:f>
              <c:strCache>
                <c:ptCount val="1"/>
                <c:pt idx="0">
                  <c:v>200_CH1_CALON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'回答(キャリブレーション)'!$A$25:$A$41</c:f>
              <c:numCache>
                <c:formatCode>General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</c:numCache>
            </c:numRef>
          </c:xVal>
          <c:yVal>
            <c:numRef>
              <c:f>'回答(キャリブレーション)'!$G$25:$G$41</c:f>
              <c:numCache>
                <c:formatCode>0.0000_ </c:formatCode>
                <c:ptCount val="17"/>
                <c:pt idx="0">
                  <c:v>5.6249999999979927E-3</c:v>
                </c:pt>
                <c:pt idx="1">
                  <c:v>-6.2500000000020872E-3</c:v>
                </c:pt>
                <c:pt idx="2">
                  <c:v>-2.5625000000001341E-2</c:v>
                </c:pt>
                <c:pt idx="3">
                  <c:v>-4.3749999999997957E-2</c:v>
                </c:pt>
                <c:pt idx="4">
                  <c:v>-5.1875000000001226E-2</c:v>
                </c:pt>
                <c:pt idx="5">
                  <c:v>-6.3124999999997211E-2</c:v>
                </c:pt>
                <c:pt idx="6">
                  <c:v>-8.4375000000003197E-2</c:v>
                </c:pt>
                <c:pt idx="7">
                  <c:v>-0.10187499999999572</c:v>
                </c:pt>
                <c:pt idx="8">
                  <c:v>-0.11312500000000281</c:v>
                </c:pt>
                <c:pt idx="9">
                  <c:v>-0.12437499999999879</c:v>
                </c:pt>
                <c:pt idx="10">
                  <c:v>-0.14499999999999513</c:v>
                </c:pt>
                <c:pt idx="11">
                  <c:v>-0.16625000000000112</c:v>
                </c:pt>
                <c:pt idx="12">
                  <c:v>-0.17812499999999565</c:v>
                </c:pt>
                <c:pt idx="13">
                  <c:v>-0.18750000000000711</c:v>
                </c:pt>
                <c:pt idx="14">
                  <c:v>-0.2075000000000049</c:v>
                </c:pt>
                <c:pt idx="15">
                  <c:v>-0.22625000000000561</c:v>
                </c:pt>
                <c:pt idx="16">
                  <c:v>-0.3218750000000048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CE5-4759-9C10-D440E15E2A02}"/>
            </c:ext>
          </c:extLst>
        </c:ser>
        <c:ser>
          <c:idx val="6"/>
          <c:order val="6"/>
          <c:tx>
            <c:strRef>
              <c:f>'回答(キャリブレーション)'!$H$24</c:f>
              <c:strCache>
                <c:ptCount val="1"/>
                <c:pt idx="0">
                  <c:v>200_CH2_CALOFF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'回答(キャリブレーション)'!$A$25:$A$41</c:f>
              <c:numCache>
                <c:formatCode>General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</c:numCache>
            </c:numRef>
          </c:xVal>
          <c:yVal>
            <c:numRef>
              <c:f>'回答(キャリブレーション)'!$H$25:$H$41</c:f>
              <c:numCache>
                <c:formatCode>0.0000_ </c:formatCode>
                <c:ptCount val="17"/>
                <c:pt idx="0">
                  <c:v>-9.8124999999998908E-2</c:v>
                </c:pt>
                <c:pt idx="1">
                  <c:v>-0.12437499999999879</c:v>
                </c:pt>
                <c:pt idx="2">
                  <c:v>-0.14750000000000041</c:v>
                </c:pt>
                <c:pt idx="3">
                  <c:v>-0.16937499999999939</c:v>
                </c:pt>
                <c:pt idx="4">
                  <c:v>-0.192500000000001</c:v>
                </c:pt>
                <c:pt idx="5">
                  <c:v>-0.21812500000000234</c:v>
                </c:pt>
                <c:pt idx="6">
                  <c:v>-0.23874999999999869</c:v>
                </c:pt>
                <c:pt idx="7">
                  <c:v>-0.26125000000000176</c:v>
                </c:pt>
                <c:pt idx="8">
                  <c:v>-0.28562500000000046</c:v>
                </c:pt>
                <c:pt idx="9">
                  <c:v>-0.30999999999999917</c:v>
                </c:pt>
                <c:pt idx="10">
                  <c:v>-0.33312500000000078</c:v>
                </c:pt>
                <c:pt idx="11">
                  <c:v>-0.35500000000000531</c:v>
                </c:pt>
                <c:pt idx="12">
                  <c:v>-0.3806250000000011</c:v>
                </c:pt>
                <c:pt idx="13">
                  <c:v>-0.40500000000001091</c:v>
                </c:pt>
                <c:pt idx="14">
                  <c:v>-0.42562500000000725</c:v>
                </c:pt>
                <c:pt idx="15">
                  <c:v>-0.44874999999999776</c:v>
                </c:pt>
                <c:pt idx="16">
                  <c:v>-0.4750000000000032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CE5-4759-9C10-D440E15E2A02}"/>
            </c:ext>
          </c:extLst>
        </c:ser>
        <c:ser>
          <c:idx val="7"/>
          <c:order val="7"/>
          <c:tx>
            <c:strRef>
              <c:f>'回答(キャリブレーション)'!$I$24</c:f>
              <c:strCache>
                <c:ptCount val="1"/>
                <c:pt idx="0">
                  <c:v>200_CH1_CALON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'回答(キャリブレーション)'!$A$25:$A$41</c:f>
              <c:numCache>
                <c:formatCode>General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</c:numCache>
            </c:numRef>
          </c:xVal>
          <c:yVal>
            <c:numRef>
              <c:f>'回答(キャリブレーション)'!$I$25:$I$41</c:f>
              <c:numCache>
                <c:formatCode>0.0000_ </c:formatCode>
                <c:ptCount val="17"/>
                <c:pt idx="0">
                  <c:v>3.7500000000023626E-3</c:v>
                </c:pt>
                <c:pt idx="1">
                  <c:v>-1.9374999999999254E-2</c:v>
                </c:pt>
                <c:pt idx="2">
                  <c:v>-3.9375000000002602E-2</c:v>
                </c:pt>
                <c:pt idx="3">
                  <c:v>-5.9999999999998943E-2</c:v>
                </c:pt>
                <c:pt idx="4">
                  <c:v>-8.1249999999999378E-2</c:v>
                </c:pt>
                <c:pt idx="5">
                  <c:v>-0.10375000000000245</c:v>
                </c:pt>
                <c:pt idx="6">
                  <c:v>-0.12312500000000171</c:v>
                </c:pt>
                <c:pt idx="7">
                  <c:v>-0.14374999999999805</c:v>
                </c:pt>
                <c:pt idx="8">
                  <c:v>-0.16500000000000403</c:v>
                </c:pt>
                <c:pt idx="9">
                  <c:v>-0.187499999999996</c:v>
                </c:pt>
                <c:pt idx="10">
                  <c:v>-0.20812500000000345</c:v>
                </c:pt>
                <c:pt idx="11">
                  <c:v>-0.22999999999999687</c:v>
                </c:pt>
                <c:pt idx="12">
                  <c:v>-0.2518750000000014</c:v>
                </c:pt>
                <c:pt idx="13">
                  <c:v>-0.27500000000000302</c:v>
                </c:pt>
                <c:pt idx="14">
                  <c:v>-0.29375000000000373</c:v>
                </c:pt>
                <c:pt idx="15">
                  <c:v>-0.31562499999999716</c:v>
                </c:pt>
                <c:pt idx="16">
                  <c:v>-0.46625000000000139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CE5-4759-9C10-D440E15E2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12928"/>
        <c:axId val="513113408"/>
      </c:scatterChart>
      <c:valAx>
        <c:axId val="51311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13113408"/>
        <c:crosses val="autoZero"/>
        <c:crossBetween val="midCat"/>
      </c:valAx>
      <c:valAx>
        <c:axId val="51311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13112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209550</xdr:rowOff>
    </xdr:from>
    <xdr:to>
      <xdr:col>17</xdr:col>
      <xdr:colOff>323850</xdr:colOff>
      <xdr:row>40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9345C1-326C-4068-BEA1-2161B4250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157529</xdr:colOff>
      <xdr:row>36</xdr:row>
      <xdr:rowOff>18317</xdr:rowOff>
    </xdr:from>
    <xdr:to>
      <xdr:col>12</xdr:col>
      <xdr:colOff>65942</xdr:colOff>
      <xdr:row>37</xdr:row>
      <xdr:rowOff>7327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056894-09D8-D18E-98A8-6FF37FE21CD4}"/>
            </a:ext>
          </a:extLst>
        </xdr:cNvPr>
        <xdr:cNvSpPr txBox="1"/>
      </xdr:nvSpPr>
      <xdr:spPr>
        <a:xfrm>
          <a:off x="7554058" y="6220558"/>
          <a:ext cx="516548" cy="150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sample1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145074</xdr:colOff>
      <xdr:row>37</xdr:row>
      <xdr:rowOff>49822</xdr:rowOff>
    </xdr:from>
    <xdr:to>
      <xdr:col>12</xdr:col>
      <xdr:colOff>53487</xdr:colOff>
      <xdr:row>38</xdr:row>
      <xdr:rowOff>38832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26617D9-0E7A-4E1A-B7F0-893810A2EFBA}"/>
            </a:ext>
          </a:extLst>
        </xdr:cNvPr>
        <xdr:cNvSpPr txBox="1"/>
      </xdr:nvSpPr>
      <xdr:spPr>
        <a:xfrm>
          <a:off x="7541603" y="6413255"/>
          <a:ext cx="516548" cy="150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sample2</a:t>
          </a:r>
          <a:endParaRPr kumimoji="1" lang="ja-JP" altLang="en-US" sz="1100"/>
        </a:p>
      </xdr:txBody>
    </xdr:sp>
    <xdr:clientData/>
  </xdr:twoCellAnchor>
  <xdr:twoCellAnchor>
    <xdr:from>
      <xdr:col>13</xdr:col>
      <xdr:colOff>245452</xdr:colOff>
      <xdr:row>36</xdr:row>
      <xdr:rowOff>18317</xdr:rowOff>
    </xdr:from>
    <xdr:to>
      <xdr:col>13</xdr:col>
      <xdr:colOff>762000</xdr:colOff>
      <xdr:row>37</xdr:row>
      <xdr:rowOff>7327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204B409-8938-4D54-7F99-93D406BB5CDD}"/>
            </a:ext>
          </a:extLst>
        </xdr:cNvPr>
        <xdr:cNvSpPr txBox="1"/>
      </xdr:nvSpPr>
      <xdr:spPr>
        <a:xfrm>
          <a:off x="8858250" y="6220558"/>
          <a:ext cx="516548" cy="150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sample1</a:t>
          </a:r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36</xdr:row>
      <xdr:rowOff>19049</xdr:rowOff>
    </xdr:from>
    <xdr:to>
      <xdr:col>16</xdr:col>
      <xdr:colOff>22714</xdr:colOff>
      <xdr:row>37</xdr:row>
      <xdr:rowOff>8059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53A1268-F4E8-4C63-9613-BC8FA6F78B25}"/>
            </a:ext>
          </a:extLst>
        </xdr:cNvPr>
        <xdr:cNvSpPr txBox="1"/>
      </xdr:nvSpPr>
      <xdr:spPr>
        <a:xfrm>
          <a:off x="10133868" y="6221290"/>
          <a:ext cx="516548" cy="150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sample2</a:t>
          </a:r>
          <a:endParaRPr kumimoji="1" lang="ja-JP" altLang="en-US" sz="1100"/>
        </a:p>
      </xdr:txBody>
    </xdr:sp>
    <xdr:clientData/>
  </xdr:twoCellAnchor>
  <xdr:twoCellAnchor>
    <xdr:from>
      <xdr:col>13</xdr:col>
      <xdr:colOff>222006</xdr:colOff>
      <xdr:row>37</xdr:row>
      <xdr:rowOff>49822</xdr:rowOff>
    </xdr:from>
    <xdr:to>
      <xdr:col>13</xdr:col>
      <xdr:colOff>738554</xdr:colOff>
      <xdr:row>38</xdr:row>
      <xdr:rowOff>38832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3BB6B00-7D94-3CD2-A0B7-3CEF7C3DB966}"/>
            </a:ext>
          </a:extLst>
        </xdr:cNvPr>
        <xdr:cNvSpPr txBox="1"/>
      </xdr:nvSpPr>
      <xdr:spPr>
        <a:xfrm>
          <a:off x="8834804" y="6413255"/>
          <a:ext cx="516548" cy="150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sample3</a:t>
          </a:r>
          <a:endParaRPr kumimoji="1" lang="ja-JP" altLang="en-US" sz="1100"/>
        </a:p>
      </xdr:txBody>
    </xdr:sp>
    <xdr:clientData/>
  </xdr:twoCellAnchor>
  <xdr:twoCellAnchor>
    <xdr:from>
      <xdr:col>15</xdr:col>
      <xdr:colOff>123091</xdr:colOff>
      <xdr:row>37</xdr:row>
      <xdr:rowOff>49822</xdr:rowOff>
    </xdr:from>
    <xdr:to>
      <xdr:col>16</xdr:col>
      <xdr:colOff>31505</xdr:colOff>
      <xdr:row>38</xdr:row>
      <xdr:rowOff>38832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E96C279-B221-39D5-6AE2-80D8A1F626C7}"/>
            </a:ext>
          </a:extLst>
        </xdr:cNvPr>
        <xdr:cNvSpPr txBox="1"/>
      </xdr:nvSpPr>
      <xdr:spPr>
        <a:xfrm>
          <a:off x="10142659" y="6413255"/>
          <a:ext cx="516548" cy="150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sample3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141408</xdr:colOff>
      <xdr:row>38</xdr:row>
      <xdr:rowOff>108437</xdr:rowOff>
    </xdr:from>
    <xdr:to>
      <xdr:col>12</xdr:col>
      <xdr:colOff>49821</xdr:colOff>
      <xdr:row>39</xdr:row>
      <xdr:rowOff>97446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E208E67-F8C7-5965-4452-16ACA29E9CE0}"/>
            </a:ext>
          </a:extLst>
        </xdr:cNvPr>
        <xdr:cNvSpPr txBox="1"/>
      </xdr:nvSpPr>
      <xdr:spPr>
        <a:xfrm>
          <a:off x="7537937" y="6633062"/>
          <a:ext cx="516548" cy="150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sample4</a:t>
          </a:r>
          <a:endParaRPr kumimoji="1" lang="ja-JP" altLang="en-US" sz="1100"/>
        </a:p>
      </xdr:txBody>
    </xdr:sp>
    <xdr:clientData/>
  </xdr:twoCellAnchor>
  <xdr:twoCellAnchor>
    <xdr:from>
      <xdr:col>13</xdr:col>
      <xdr:colOff>229331</xdr:colOff>
      <xdr:row>38</xdr:row>
      <xdr:rowOff>108437</xdr:rowOff>
    </xdr:from>
    <xdr:to>
      <xdr:col>13</xdr:col>
      <xdr:colOff>745879</xdr:colOff>
      <xdr:row>39</xdr:row>
      <xdr:rowOff>97446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EC45FB2-998C-B06F-90AC-2B680B8E372D}"/>
            </a:ext>
          </a:extLst>
        </xdr:cNvPr>
        <xdr:cNvSpPr txBox="1"/>
      </xdr:nvSpPr>
      <xdr:spPr>
        <a:xfrm>
          <a:off x="8842129" y="6633062"/>
          <a:ext cx="516548" cy="150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/>
            <a:t>sample4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782F4-3E91-4F9D-AC9E-7C39006134D6}">
  <dimension ref="A1:R66"/>
  <sheetViews>
    <sheetView tabSelected="1" zoomScale="130" zoomScaleNormal="130" workbookViewId="0">
      <selection activeCell="N44" sqref="N44"/>
    </sheetView>
  </sheetViews>
  <sheetFormatPr defaultRowHeight="12.75" x14ac:dyDescent="0.35"/>
  <cols>
    <col min="1" max="1" width="14" style="2" customWidth="1"/>
    <col min="2" max="9" width="9.85546875" style="2" customWidth="1"/>
    <col min="10" max="13" width="9.140625" style="2"/>
    <col min="14" max="14" width="12" style="2" bestFit="1" customWidth="1"/>
    <col min="15" max="16384" width="9.140625" style="2"/>
  </cols>
  <sheetData>
    <row r="1" spans="1:18" x14ac:dyDescent="0.35">
      <c r="A1" s="1" t="s">
        <v>25</v>
      </c>
    </row>
    <row r="2" spans="1:18" ht="31.5" customHeight="1" x14ac:dyDescent="0.35">
      <c r="A2" s="14" t="s">
        <v>51</v>
      </c>
      <c r="B2" s="4" t="s">
        <v>26</v>
      </c>
      <c r="C2" s="4" t="s">
        <v>27</v>
      </c>
      <c r="D2" s="13" t="s">
        <v>35</v>
      </c>
      <c r="E2" s="13"/>
      <c r="F2" s="4" t="s">
        <v>28</v>
      </c>
      <c r="G2" s="4" t="s">
        <v>29</v>
      </c>
      <c r="H2" s="13" t="s">
        <v>36</v>
      </c>
      <c r="I2" s="13"/>
      <c r="J2" s="4" t="s">
        <v>30</v>
      </c>
      <c r="K2" s="4" t="s">
        <v>31</v>
      </c>
      <c r="L2" s="13" t="s">
        <v>37</v>
      </c>
      <c r="M2" s="13"/>
      <c r="N2" s="4" t="s">
        <v>32</v>
      </c>
      <c r="O2" s="4" t="s">
        <v>33</v>
      </c>
      <c r="P2" s="13" t="s">
        <v>38</v>
      </c>
      <c r="Q2" s="13"/>
      <c r="R2" s="3" t="s">
        <v>7</v>
      </c>
    </row>
    <row r="3" spans="1:18" x14ac:dyDescent="0.35">
      <c r="A3" s="2">
        <v>4</v>
      </c>
      <c r="B3" s="5">
        <v>3.9855999999999998</v>
      </c>
      <c r="C3" s="5">
        <v>4.0011000000000001</v>
      </c>
      <c r="D3" s="5">
        <f>A3-C3</f>
        <v>-1.1000000000001009E-3</v>
      </c>
      <c r="E3" s="5"/>
      <c r="F3" s="5">
        <v>3.9832999999999998</v>
      </c>
      <c r="G3" s="5">
        <v>4.0011000000000001</v>
      </c>
      <c r="H3" s="5">
        <f>A3-G3</f>
        <v>-1.1000000000001009E-3</v>
      </c>
      <c r="I3" s="5"/>
      <c r="J3" s="5">
        <v>3.9903</v>
      </c>
      <c r="K3" s="5">
        <v>4.0008999999999997</v>
      </c>
      <c r="L3" s="5">
        <f>A3-K3</f>
        <v>-8.9999999999967883E-4</v>
      </c>
      <c r="M3" s="5"/>
      <c r="N3" s="5">
        <v>3.9843000000000002</v>
      </c>
      <c r="O3" s="5">
        <v>4.0006000000000004</v>
      </c>
      <c r="P3" s="5">
        <f>A3-O3</f>
        <v>-6.0000000000037801E-4</v>
      </c>
      <c r="Q3" s="5"/>
      <c r="R3" s="2">
        <v>0</v>
      </c>
    </row>
    <row r="4" spans="1:18" x14ac:dyDescent="0.35">
      <c r="A4" s="2">
        <v>5</v>
      </c>
      <c r="B4" s="5">
        <v>4.9820000000000002</v>
      </c>
      <c r="C4" s="5">
        <v>4.9969999999999999</v>
      </c>
      <c r="D4" s="5">
        <f t="shared" ref="D4:D19" si="0">A4-C4</f>
        <v>3.0000000000001137E-3</v>
      </c>
      <c r="E4" s="5"/>
      <c r="F4" s="5">
        <v>4.9782999999999999</v>
      </c>
      <c r="G4" s="5">
        <v>4.9962999999999997</v>
      </c>
      <c r="H4" s="5">
        <f>A4-G4</f>
        <v>3.7000000000002586E-3</v>
      </c>
      <c r="I4" s="5"/>
      <c r="J4" s="5">
        <v>4.9882</v>
      </c>
      <c r="K4" s="5">
        <v>4.9989999999999997</v>
      </c>
      <c r="L4" s="5">
        <f>A4-K4</f>
        <v>1.000000000000334E-3</v>
      </c>
      <c r="M4" s="5"/>
      <c r="N4" s="5">
        <v>4.9801000000000002</v>
      </c>
      <c r="O4" s="5">
        <v>4.9969000000000001</v>
      </c>
      <c r="P4" s="5">
        <f>A4-O4</f>
        <v>3.0999999999998806E-3</v>
      </c>
      <c r="Q4" s="5"/>
      <c r="R4" s="2">
        <v>1000</v>
      </c>
    </row>
    <row r="5" spans="1:18" x14ac:dyDescent="0.35">
      <c r="A5" s="2">
        <v>6</v>
      </c>
      <c r="B5" s="5">
        <v>5.9783999999999997</v>
      </c>
      <c r="C5" s="5">
        <v>5.9942000000000002</v>
      </c>
      <c r="D5" s="5">
        <f t="shared" si="0"/>
        <v>5.7999999999998053E-3</v>
      </c>
      <c r="E5" s="5"/>
      <c r="F5" s="5">
        <v>5.9744999999999999</v>
      </c>
      <c r="G5" s="5">
        <v>5.9924999999999997</v>
      </c>
      <c r="H5" s="5">
        <f>A5-G5</f>
        <v>7.5000000000002842E-3</v>
      </c>
      <c r="I5" s="5"/>
      <c r="J5" s="5">
        <v>5.9847000000000001</v>
      </c>
      <c r="K5" s="5">
        <v>5.9958999999999998</v>
      </c>
      <c r="L5" s="5">
        <f>A5-K5</f>
        <v>4.1000000000002146E-3</v>
      </c>
      <c r="M5" s="5"/>
      <c r="N5" s="5">
        <v>5.9763999999999999</v>
      </c>
      <c r="O5" s="5">
        <v>5.9936999999999996</v>
      </c>
      <c r="P5" s="5">
        <f>A5-O5</f>
        <v>6.3000000000004164E-3</v>
      </c>
      <c r="Q5" s="5"/>
      <c r="R5" s="2">
        <v>2000</v>
      </c>
    </row>
    <row r="6" spans="1:18" x14ac:dyDescent="0.35">
      <c r="A6" s="2">
        <v>7</v>
      </c>
      <c r="B6" s="5">
        <v>6.9744000000000002</v>
      </c>
      <c r="C6" s="5">
        <v>6.9908999999999999</v>
      </c>
      <c r="D6" s="5">
        <f t="shared" si="0"/>
        <v>9.100000000000108E-3</v>
      </c>
      <c r="E6" s="5"/>
      <c r="F6" s="5">
        <v>6.9705000000000004</v>
      </c>
      <c r="G6" s="5">
        <v>6.9890999999999996</v>
      </c>
      <c r="H6" s="5">
        <f>A6-G6</f>
        <v>1.0900000000000354E-2</v>
      </c>
      <c r="I6" s="5"/>
      <c r="J6" s="5">
        <v>6.9813000000000001</v>
      </c>
      <c r="K6" s="5">
        <v>6.9930000000000003</v>
      </c>
      <c r="L6" s="5">
        <f>A6-K6</f>
        <v>6.9999999999996732E-3</v>
      </c>
      <c r="M6" s="5"/>
      <c r="N6" s="5">
        <v>6.9729000000000001</v>
      </c>
      <c r="O6" s="5">
        <v>6.9904000000000002</v>
      </c>
      <c r="P6" s="5">
        <f>A6-O6</f>
        <v>9.5999999999998309E-3</v>
      </c>
      <c r="Q6" s="5"/>
      <c r="R6" s="2">
        <v>3000</v>
      </c>
    </row>
    <row r="7" spans="1:18" x14ac:dyDescent="0.35">
      <c r="A7" s="2">
        <v>8</v>
      </c>
      <c r="B7" s="5">
        <v>7.9699</v>
      </c>
      <c r="C7" s="5">
        <v>7.9869000000000003</v>
      </c>
      <c r="D7" s="5">
        <f t="shared" si="0"/>
        <v>1.3099999999999667E-2</v>
      </c>
      <c r="E7" s="5"/>
      <c r="F7" s="5">
        <v>7.9657</v>
      </c>
      <c r="G7" s="5">
        <v>7.9847000000000001</v>
      </c>
      <c r="H7" s="5">
        <f>A7-G7</f>
        <v>1.5299999999999869E-2</v>
      </c>
      <c r="I7" s="5"/>
      <c r="J7" s="5">
        <v>7.9798</v>
      </c>
      <c r="K7" s="5">
        <v>7.9916999999999998</v>
      </c>
      <c r="L7" s="5">
        <f>A7-K7</f>
        <v>8.3000000000001961E-3</v>
      </c>
      <c r="M7" s="5"/>
      <c r="N7" s="5">
        <v>7.9691999999999998</v>
      </c>
      <c r="O7" s="5">
        <v>7.9870000000000001</v>
      </c>
      <c r="P7" s="5">
        <f>A7-O7</f>
        <v>1.2999999999999901E-2</v>
      </c>
      <c r="Q7" s="5"/>
      <c r="R7" s="2">
        <v>4000</v>
      </c>
    </row>
    <row r="8" spans="1:18" x14ac:dyDescent="0.35">
      <c r="A8" s="2">
        <v>9</v>
      </c>
      <c r="B8" s="5">
        <v>8.9657</v>
      </c>
      <c r="C8" s="5">
        <v>8.9830000000000005</v>
      </c>
      <c r="D8" s="5">
        <f t="shared" si="0"/>
        <v>1.699999999999946E-2</v>
      </c>
      <c r="E8" s="5"/>
      <c r="F8" s="5">
        <v>8.9606999999999992</v>
      </c>
      <c r="G8" s="5">
        <v>8.9801000000000002</v>
      </c>
      <c r="H8" s="5">
        <f>A8-G8</f>
        <v>1.9899999999999807E-2</v>
      </c>
      <c r="I8" s="5"/>
      <c r="J8" s="5">
        <v>8.9777000000000005</v>
      </c>
      <c r="K8" s="5">
        <v>8.9899000000000004</v>
      </c>
      <c r="L8" s="5">
        <f>A8-K8</f>
        <v>1.0099999999999554E-2</v>
      </c>
      <c r="M8" s="5"/>
      <c r="N8" s="5">
        <v>8.9650999999999996</v>
      </c>
      <c r="O8" s="5">
        <v>8.9833999999999996</v>
      </c>
      <c r="P8" s="5">
        <f>A8-O8</f>
        <v>1.6600000000000392E-2</v>
      </c>
      <c r="Q8" s="5"/>
      <c r="R8" s="2">
        <v>5000</v>
      </c>
    </row>
    <row r="9" spans="1:18" x14ac:dyDescent="0.35">
      <c r="A9" s="2">
        <v>10</v>
      </c>
      <c r="B9" s="5">
        <v>9.9623000000000008</v>
      </c>
      <c r="C9" s="5">
        <v>9.9802999999999997</v>
      </c>
      <c r="D9" s="5">
        <f t="shared" si="0"/>
        <v>1.9700000000000273E-2</v>
      </c>
      <c r="E9" s="5"/>
      <c r="F9" s="5">
        <v>9.9565000000000001</v>
      </c>
      <c r="G9" s="5">
        <v>9.9764999999999997</v>
      </c>
      <c r="H9" s="5">
        <f>A9-G9</f>
        <v>2.3500000000000298E-2</v>
      </c>
      <c r="I9" s="5"/>
      <c r="J9" s="5">
        <v>9.9741999999999997</v>
      </c>
      <c r="K9" s="5">
        <v>9.9864999999999995</v>
      </c>
      <c r="L9" s="5">
        <f>A9-K9</f>
        <v>1.3500000000000512E-2</v>
      </c>
      <c r="M9" s="5"/>
      <c r="N9" s="5">
        <v>9.9618000000000002</v>
      </c>
      <c r="O9" s="5">
        <v>9.9802999999999997</v>
      </c>
      <c r="P9" s="5">
        <f>A9-O9</f>
        <v>1.9700000000000273E-2</v>
      </c>
      <c r="Q9" s="5"/>
      <c r="R9" s="2">
        <v>6000</v>
      </c>
    </row>
    <row r="10" spans="1:18" x14ac:dyDescent="0.35">
      <c r="A10" s="2">
        <v>11</v>
      </c>
      <c r="B10" s="5">
        <v>10.959199999999999</v>
      </c>
      <c r="C10" s="5">
        <v>10.9773</v>
      </c>
      <c r="D10" s="5">
        <f t="shared" si="0"/>
        <v>2.2700000000000387E-2</v>
      </c>
      <c r="E10" s="5"/>
      <c r="F10" s="5">
        <v>10.9527</v>
      </c>
      <c r="G10" s="5">
        <v>10.9732</v>
      </c>
      <c r="H10" s="5">
        <f>A10-G10</f>
        <v>2.6799999999999713E-2</v>
      </c>
      <c r="I10" s="5"/>
      <c r="J10" s="5">
        <v>10.971</v>
      </c>
      <c r="K10" s="5">
        <v>10.983700000000001</v>
      </c>
      <c r="L10" s="5">
        <f>A10-K10</f>
        <v>1.6299999999999315E-2</v>
      </c>
      <c r="M10" s="5"/>
      <c r="N10" s="5">
        <v>10.9582</v>
      </c>
      <c r="O10" s="5">
        <v>10.977</v>
      </c>
      <c r="P10" s="5">
        <f>A10-O10</f>
        <v>2.2999999999999687E-2</v>
      </c>
      <c r="Q10" s="5"/>
      <c r="R10" s="2">
        <v>7000</v>
      </c>
    </row>
    <row r="11" spans="1:18" x14ac:dyDescent="0.35">
      <c r="A11" s="2">
        <v>12</v>
      </c>
      <c r="B11" s="5">
        <v>11.954700000000001</v>
      </c>
      <c r="C11" s="5">
        <v>11.9732</v>
      </c>
      <c r="D11" s="5">
        <f t="shared" si="0"/>
        <v>2.6799999999999713E-2</v>
      </c>
      <c r="E11" s="5"/>
      <c r="F11" s="5">
        <v>11.948</v>
      </c>
      <c r="G11" s="5">
        <v>11.9689</v>
      </c>
      <c r="H11" s="5">
        <f>A11-G11</f>
        <v>3.110000000000035E-2</v>
      </c>
      <c r="I11" s="5"/>
      <c r="J11" s="5">
        <v>11.969099999999999</v>
      </c>
      <c r="K11" s="5">
        <v>11.9819</v>
      </c>
      <c r="L11" s="5">
        <f>A11-K11</f>
        <v>1.8100000000000449E-2</v>
      </c>
      <c r="M11" s="5"/>
      <c r="N11" s="5">
        <v>11.9543</v>
      </c>
      <c r="O11" s="5">
        <v>11.973599999999999</v>
      </c>
      <c r="P11" s="5">
        <f>A11-O11</f>
        <v>2.6400000000000645E-2</v>
      </c>
      <c r="Q11" s="5"/>
      <c r="R11" s="2">
        <v>8000</v>
      </c>
    </row>
    <row r="12" spans="1:18" x14ac:dyDescent="0.35">
      <c r="A12" s="2">
        <v>13</v>
      </c>
      <c r="B12" s="5">
        <v>12.950200000000001</v>
      </c>
      <c r="C12" s="5">
        <v>12.968999999999999</v>
      </c>
      <c r="D12" s="5">
        <f t="shared" si="0"/>
        <v>3.1000000000000583E-2</v>
      </c>
      <c r="E12" s="5"/>
      <c r="F12" s="5">
        <v>12.943199999999999</v>
      </c>
      <c r="G12" s="5">
        <v>12.9642</v>
      </c>
      <c r="H12" s="5">
        <f>A12-G12</f>
        <v>3.5800000000000054E-2</v>
      </c>
      <c r="I12" s="5"/>
      <c r="J12" s="5">
        <v>12.9672</v>
      </c>
      <c r="K12" s="5">
        <v>12.9801</v>
      </c>
      <c r="L12" s="5">
        <f>A12-K12</f>
        <v>1.9899999999999807E-2</v>
      </c>
      <c r="M12" s="5"/>
      <c r="N12" s="5">
        <v>12.9504</v>
      </c>
      <c r="O12" s="5">
        <v>12.97</v>
      </c>
      <c r="P12" s="5">
        <f>A12-O12</f>
        <v>2.9999999999999361E-2</v>
      </c>
      <c r="Q12" s="5"/>
      <c r="R12" s="2">
        <v>9000</v>
      </c>
    </row>
    <row r="13" spans="1:18" x14ac:dyDescent="0.35">
      <c r="A13" s="2">
        <v>14</v>
      </c>
      <c r="B13" s="5">
        <v>13.946400000000001</v>
      </c>
      <c r="C13" s="5">
        <v>13.9655</v>
      </c>
      <c r="D13" s="5">
        <f t="shared" si="0"/>
        <v>3.4499999999999531E-2</v>
      </c>
      <c r="E13" s="5"/>
      <c r="F13" s="5">
        <v>13.939</v>
      </c>
      <c r="G13" s="5">
        <v>13.9605</v>
      </c>
      <c r="H13" s="5">
        <f>A13-G13</f>
        <v>3.9500000000000313E-2</v>
      </c>
      <c r="I13" s="5"/>
      <c r="J13" s="5">
        <v>13.9636</v>
      </c>
      <c r="K13" s="5">
        <v>13.976800000000001</v>
      </c>
      <c r="L13" s="5">
        <f>A13-K13</f>
        <v>2.3199999999999221E-2</v>
      </c>
      <c r="M13" s="5"/>
      <c r="N13" s="5">
        <v>13.9467</v>
      </c>
      <c r="O13" s="5">
        <v>13.966699999999999</v>
      </c>
      <c r="P13" s="5">
        <f>A13-O13</f>
        <v>3.3300000000000551E-2</v>
      </c>
      <c r="Q13" s="5"/>
      <c r="R13" s="6" t="s">
        <v>8</v>
      </c>
    </row>
    <row r="14" spans="1:18" x14ac:dyDescent="0.35">
      <c r="A14" s="2">
        <v>15</v>
      </c>
      <c r="B14" s="5">
        <v>14.943</v>
      </c>
      <c r="C14" s="5">
        <v>14.962199999999999</v>
      </c>
      <c r="D14" s="5">
        <f t="shared" si="0"/>
        <v>3.7800000000000722E-2</v>
      </c>
      <c r="E14" s="5"/>
      <c r="F14" s="5">
        <v>14.935</v>
      </c>
      <c r="G14" s="5">
        <v>14.9567</v>
      </c>
      <c r="H14" s="5">
        <f>A14-G14</f>
        <v>4.3300000000000338E-2</v>
      </c>
      <c r="I14" s="5"/>
      <c r="J14" s="5">
        <v>14.962</v>
      </c>
      <c r="K14" s="5">
        <v>14.9734</v>
      </c>
      <c r="L14" s="5">
        <f>A14-K14</f>
        <v>2.6600000000000179E-2</v>
      </c>
      <c r="M14" s="5"/>
      <c r="N14" s="5">
        <v>14.943199999999999</v>
      </c>
      <c r="O14" s="5">
        <v>14.963200000000001</v>
      </c>
      <c r="P14" s="5">
        <f>A14-O14</f>
        <v>3.67999999999995E-2</v>
      </c>
      <c r="Q14" s="5"/>
      <c r="R14" s="6" t="s">
        <v>9</v>
      </c>
    </row>
    <row r="15" spans="1:18" x14ac:dyDescent="0.35">
      <c r="A15" s="2">
        <v>16</v>
      </c>
      <c r="B15" s="5">
        <v>15.938700000000001</v>
      </c>
      <c r="C15" s="5">
        <v>15.958299999999999</v>
      </c>
      <c r="D15" s="5">
        <f t="shared" si="0"/>
        <v>4.1700000000000514E-2</v>
      </c>
      <c r="E15" s="5"/>
      <c r="F15" s="5">
        <v>15.93</v>
      </c>
      <c r="G15" s="5">
        <v>15.952199999999999</v>
      </c>
      <c r="H15" s="5">
        <f>A15-G15</f>
        <v>4.7800000000000509E-2</v>
      </c>
      <c r="I15" s="5"/>
      <c r="J15" s="5">
        <v>15.958</v>
      </c>
      <c r="K15" s="5">
        <v>15.971500000000001</v>
      </c>
      <c r="L15" s="5">
        <f>A15-K15</f>
        <v>2.8499999999999304E-2</v>
      </c>
      <c r="M15" s="5"/>
      <c r="N15" s="5">
        <v>15.9391</v>
      </c>
      <c r="O15" s="5">
        <v>15.9597</v>
      </c>
      <c r="P15" s="5">
        <f>A15-O15</f>
        <v>4.0300000000000225E-2</v>
      </c>
      <c r="Q15" s="5"/>
      <c r="R15" s="6" t="s">
        <v>10</v>
      </c>
    </row>
    <row r="16" spans="1:18" x14ac:dyDescent="0.35">
      <c r="A16" s="2">
        <v>17</v>
      </c>
      <c r="B16" s="5">
        <v>16.934200000000001</v>
      </c>
      <c r="C16" s="5">
        <v>16.9541</v>
      </c>
      <c r="D16" s="5">
        <f t="shared" si="0"/>
        <v>4.5899999999999608E-2</v>
      </c>
      <c r="E16" s="5"/>
      <c r="F16" s="5">
        <v>16.9253</v>
      </c>
      <c r="G16" s="5">
        <v>16.947800000000001</v>
      </c>
      <c r="H16" s="5">
        <f>A16-G16</f>
        <v>5.2199999999999136E-2</v>
      </c>
      <c r="I16" s="5"/>
      <c r="J16" s="5">
        <v>16.956199999999999</v>
      </c>
      <c r="K16" s="5">
        <v>16.97</v>
      </c>
      <c r="L16" s="5">
        <f>A16-K16</f>
        <v>3.0000000000001137E-2</v>
      </c>
      <c r="M16" s="5"/>
      <c r="N16" s="5">
        <v>16.935199999999998</v>
      </c>
      <c r="O16" s="5">
        <v>16.956</v>
      </c>
      <c r="P16" s="5">
        <f>A16-O16</f>
        <v>4.4000000000000483E-2</v>
      </c>
      <c r="Q16" s="5"/>
      <c r="R16" s="6" t="s">
        <v>11</v>
      </c>
    </row>
    <row r="17" spans="1:18" x14ac:dyDescent="0.35">
      <c r="A17" s="2">
        <v>18</v>
      </c>
      <c r="B17" s="5">
        <v>17.930700000000002</v>
      </c>
      <c r="C17" s="5">
        <v>17.950900000000001</v>
      </c>
      <c r="D17" s="5">
        <f t="shared" si="0"/>
        <v>4.9099999999999255E-2</v>
      </c>
      <c r="E17" s="5"/>
      <c r="F17" s="5">
        <v>17.921399999999998</v>
      </c>
      <c r="G17" s="5">
        <v>17.944099999999999</v>
      </c>
      <c r="H17" s="5">
        <f>A17-G17</f>
        <v>5.5900000000001171E-2</v>
      </c>
      <c r="I17" s="5"/>
      <c r="J17" s="5">
        <v>17.9529</v>
      </c>
      <c r="K17" s="5">
        <v>17.966799999999999</v>
      </c>
      <c r="L17" s="5">
        <f>A17-K17</f>
        <v>3.3200000000000784E-2</v>
      </c>
      <c r="M17" s="5"/>
      <c r="N17" s="5">
        <v>17.931899999999999</v>
      </c>
      <c r="O17" s="5">
        <v>17.952999999999999</v>
      </c>
      <c r="P17" s="5">
        <f>A17-O17</f>
        <v>4.7000000000000597E-2</v>
      </c>
      <c r="Q17" s="5"/>
      <c r="R17" s="6" t="s">
        <v>12</v>
      </c>
    </row>
    <row r="18" spans="1:18" x14ac:dyDescent="0.35">
      <c r="A18" s="2">
        <v>19</v>
      </c>
      <c r="B18" s="5">
        <v>18.927299999999999</v>
      </c>
      <c r="C18" s="5">
        <v>18.947700000000001</v>
      </c>
      <c r="D18" s="5">
        <f t="shared" si="0"/>
        <v>5.2299999999998903E-2</v>
      </c>
      <c r="E18" s="5"/>
      <c r="F18" s="5">
        <v>18.917300000000001</v>
      </c>
      <c r="G18" s="5">
        <v>18.9406</v>
      </c>
      <c r="H18" s="5">
        <f>A18-G18</f>
        <v>5.9400000000000119E-2</v>
      </c>
      <c r="I18" s="5"/>
      <c r="J18" s="5">
        <v>18.949400000000001</v>
      </c>
      <c r="K18" s="5">
        <v>18.963799999999999</v>
      </c>
      <c r="L18" s="5">
        <f>A18-K18</f>
        <v>3.6200000000000898E-2</v>
      </c>
      <c r="M18" s="5"/>
      <c r="N18" s="5">
        <v>18.9282</v>
      </c>
      <c r="O18" s="5">
        <v>18.9495</v>
      </c>
      <c r="P18" s="5">
        <f>A18-O18</f>
        <v>5.0499999999999545E-2</v>
      </c>
      <c r="Q18" s="5"/>
      <c r="R18" s="6" t="s">
        <v>13</v>
      </c>
    </row>
    <row r="19" spans="1:18" x14ac:dyDescent="0.35">
      <c r="A19" s="2">
        <v>20</v>
      </c>
      <c r="B19" s="5">
        <v>19.922999999999998</v>
      </c>
      <c r="C19" s="5">
        <v>19.924299999999999</v>
      </c>
      <c r="D19" s="5">
        <f t="shared" si="0"/>
        <v>7.5700000000001211E-2</v>
      </c>
      <c r="E19" s="5"/>
      <c r="F19" s="5">
        <v>19.912299999999998</v>
      </c>
      <c r="G19" s="5">
        <v>19.913599999999999</v>
      </c>
      <c r="H19" s="5">
        <f>A19-G19</f>
        <v>8.6400000000001143E-2</v>
      </c>
      <c r="I19" s="5"/>
      <c r="J19" s="5">
        <v>19.947500000000002</v>
      </c>
      <c r="K19" s="5">
        <v>19.948499999999999</v>
      </c>
      <c r="L19" s="5">
        <f>A19-K19</f>
        <v>5.1500000000000767E-2</v>
      </c>
      <c r="M19" s="5"/>
      <c r="N19" s="5">
        <v>19.923999999999999</v>
      </c>
      <c r="O19" s="5">
        <v>19.9254</v>
      </c>
      <c r="P19" s="5">
        <f>A19-O19</f>
        <v>7.4600000000000222E-2</v>
      </c>
      <c r="Q19" s="5"/>
      <c r="R19" s="6" t="s">
        <v>14</v>
      </c>
    </row>
    <row r="20" spans="1:18" x14ac:dyDescent="0.35">
      <c r="B20" s="5" t="s">
        <v>34</v>
      </c>
      <c r="C20" s="5"/>
      <c r="D20" s="5"/>
      <c r="E20" s="5"/>
      <c r="F20" s="5"/>
      <c r="G20" s="5"/>
      <c r="H20" s="5"/>
      <c r="I20" s="5"/>
      <c r="J20" s="6"/>
    </row>
    <row r="21" spans="1:18" x14ac:dyDescent="0.35">
      <c r="B21" s="7" t="s">
        <v>15</v>
      </c>
      <c r="C21" s="5"/>
      <c r="D21" s="5"/>
      <c r="E21" s="5"/>
      <c r="F21" s="5"/>
      <c r="G21" s="5"/>
      <c r="H21" s="5"/>
      <c r="I21" s="5"/>
      <c r="J21" s="6"/>
    </row>
    <row r="22" spans="1:18" x14ac:dyDescent="0.35">
      <c r="B22" s="5"/>
      <c r="C22" s="5"/>
      <c r="D22" s="5"/>
      <c r="E22" s="5"/>
      <c r="F22" s="5"/>
      <c r="G22" s="5"/>
      <c r="H22" s="5"/>
      <c r="I22" s="5"/>
      <c r="J22" s="6"/>
    </row>
    <row r="23" spans="1:18" x14ac:dyDescent="0.35">
      <c r="A23" s="1" t="s">
        <v>81</v>
      </c>
    </row>
    <row r="24" spans="1:18" ht="25.5" x14ac:dyDescent="0.35">
      <c r="A24" s="21" t="s">
        <v>50</v>
      </c>
      <c r="B24" s="4" t="s">
        <v>0</v>
      </c>
      <c r="C24" s="4" t="s">
        <v>1</v>
      </c>
      <c r="D24" s="4" t="s">
        <v>2</v>
      </c>
      <c r="E24" s="4" t="s">
        <v>3</v>
      </c>
      <c r="F24" s="4" t="s">
        <v>4</v>
      </c>
      <c r="G24" s="4" t="s">
        <v>5</v>
      </c>
      <c r="H24" s="4" t="s">
        <v>6</v>
      </c>
      <c r="I24" s="4" t="s">
        <v>5</v>
      </c>
      <c r="J24" s="3" t="s">
        <v>7</v>
      </c>
    </row>
    <row r="25" spans="1:18" x14ac:dyDescent="0.35">
      <c r="A25" s="2">
        <v>4</v>
      </c>
      <c r="B25" s="8">
        <f>(B3-$A25)/16*100</f>
        <v>-9.000000000000119E-2</v>
      </c>
      <c r="C25" s="8">
        <f t="shared" ref="C25" si="1">(C3-$A25)/16*100</f>
        <v>6.8750000000006306E-3</v>
      </c>
      <c r="D25" s="8">
        <f>(F3-$A25)/16*100</f>
        <v>-0.10437500000000099</v>
      </c>
      <c r="E25" s="8">
        <f>(G3-$A25)/16*100</f>
        <v>6.8750000000006306E-3</v>
      </c>
      <c r="F25" s="8">
        <f>(J3-$A25)/16*100</f>
        <v>-6.0625000000000262E-2</v>
      </c>
      <c r="G25" s="8">
        <f>(K3-$A25)/16*100</f>
        <v>5.6249999999979927E-3</v>
      </c>
      <c r="H25" s="8">
        <f>(N3-$A25)/16*100</f>
        <v>-9.8124999999998908E-2</v>
      </c>
      <c r="I25" s="8">
        <f>(O3-$A25)/16*100</f>
        <v>3.7500000000023626E-3</v>
      </c>
      <c r="J25" s="2">
        <v>0</v>
      </c>
    </row>
    <row r="26" spans="1:18" x14ac:dyDescent="0.35">
      <c r="A26" s="2">
        <v>5</v>
      </c>
      <c r="B26" s="8">
        <f t="shared" ref="B26:C41" si="2">(B4-$A26)/16*100</f>
        <v>-0.11249999999999871</v>
      </c>
      <c r="C26" s="8">
        <f t="shared" si="2"/>
        <v>-1.8750000000000711E-2</v>
      </c>
      <c r="D26" s="8">
        <f>(F4-$A26)/16*100</f>
        <v>-0.13562500000000033</v>
      </c>
      <c r="E26" s="8">
        <f>(G4-$A26)/16*100</f>
        <v>-2.3125000000001616E-2</v>
      </c>
      <c r="F26" s="8">
        <f>(J4-$A26)/16*100</f>
        <v>-7.3750000000000204E-2</v>
      </c>
      <c r="G26" s="8">
        <f>(K4-$A26)/16*100</f>
        <v>-6.2500000000020872E-3</v>
      </c>
      <c r="H26" s="8">
        <f>(N4-$A26)/16*100</f>
        <v>-0.12437499999999879</v>
      </c>
      <c r="I26" s="8">
        <f>(O4-$A26)/16*100</f>
        <v>-1.9374999999999254E-2</v>
      </c>
      <c r="J26" s="2">
        <v>1000</v>
      </c>
    </row>
    <row r="27" spans="1:18" x14ac:dyDescent="0.35">
      <c r="A27" s="2">
        <v>6</v>
      </c>
      <c r="B27" s="8">
        <f t="shared" si="2"/>
        <v>-0.13500000000000179</v>
      </c>
      <c r="C27" s="8">
        <f t="shared" si="2"/>
        <v>-3.6249999999998783E-2</v>
      </c>
      <c r="D27" s="8">
        <f>(F5-$A27)/16*100</f>
        <v>-0.15937500000000049</v>
      </c>
      <c r="E27" s="8">
        <f>(G5-$A27)/16*100</f>
        <v>-4.6875000000001776E-2</v>
      </c>
      <c r="F27" s="8">
        <f>(J5-$A27)/16*100</f>
        <v>-9.5624999999999183E-2</v>
      </c>
      <c r="G27" s="8">
        <f>(K5-$A27)/16*100</f>
        <v>-2.5625000000001341E-2</v>
      </c>
      <c r="H27" s="8">
        <f>(N5-$A27)/16*100</f>
        <v>-0.14750000000000041</v>
      </c>
      <c r="I27" s="8">
        <f>(O5-$A27)/16*100</f>
        <v>-3.9375000000002602E-2</v>
      </c>
      <c r="J27" s="2">
        <v>2000</v>
      </c>
    </row>
    <row r="28" spans="1:18" x14ac:dyDescent="0.35">
      <c r="A28" s="2">
        <v>7</v>
      </c>
      <c r="B28" s="8">
        <f t="shared" si="2"/>
        <v>-0.15999999999999903</v>
      </c>
      <c r="C28" s="8">
        <f t="shared" si="2"/>
        <v>-5.6875000000000675E-2</v>
      </c>
      <c r="D28" s="8">
        <f>(F6-$A28)/16*100</f>
        <v>-0.18437499999999774</v>
      </c>
      <c r="E28" s="8">
        <f>(G6-$A28)/16*100</f>
        <v>-6.8125000000002212E-2</v>
      </c>
      <c r="F28" s="8">
        <f>(J6-$A28)/16*100</f>
        <v>-0.11687499999999962</v>
      </c>
      <c r="G28" s="8">
        <f>(K6-$A28)/16*100</f>
        <v>-4.3749999999997957E-2</v>
      </c>
      <c r="H28" s="8">
        <f>(N6-$A28)/16*100</f>
        <v>-0.16937499999999939</v>
      </c>
      <c r="I28" s="8">
        <f>(O6-$A28)/16*100</f>
        <v>-5.9999999999998943E-2</v>
      </c>
      <c r="J28" s="2">
        <v>3000</v>
      </c>
    </row>
    <row r="29" spans="1:18" x14ac:dyDescent="0.35">
      <c r="A29" s="2">
        <v>8</v>
      </c>
      <c r="B29" s="8">
        <f t="shared" si="2"/>
        <v>-0.1881250000000001</v>
      </c>
      <c r="C29" s="8">
        <f t="shared" si="2"/>
        <v>-8.1874999999997922E-2</v>
      </c>
      <c r="D29" s="8">
        <f>(F7-$A29)/16*100</f>
        <v>-0.21437499999999998</v>
      </c>
      <c r="E29" s="8">
        <f>(G7-$A29)/16*100</f>
        <v>-9.5624999999999183E-2</v>
      </c>
      <c r="F29" s="8">
        <f>(J7-$A29)/16*100</f>
        <v>-0.12624999999999997</v>
      </c>
      <c r="G29" s="8">
        <f>(K7-$A29)/16*100</f>
        <v>-5.1875000000001226E-2</v>
      </c>
      <c r="H29" s="8">
        <f>(N7-$A29)/16*100</f>
        <v>-0.192500000000001</v>
      </c>
      <c r="I29" s="8">
        <f>(O7-$A29)/16*100</f>
        <v>-8.1249999999999378E-2</v>
      </c>
      <c r="J29" s="2">
        <v>4000</v>
      </c>
    </row>
    <row r="30" spans="1:18" x14ac:dyDescent="0.35">
      <c r="A30" s="2">
        <v>9</v>
      </c>
      <c r="B30" s="8">
        <f t="shared" si="2"/>
        <v>-0.21437499999999998</v>
      </c>
      <c r="C30" s="8">
        <f t="shared" si="2"/>
        <v>-0.10624999999999662</v>
      </c>
      <c r="D30" s="8">
        <f>(F8-$A30)/16*100</f>
        <v>-0.24562500000000487</v>
      </c>
      <c r="E30" s="8">
        <f>(G8-$A30)/16*100</f>
        <v>-0.12437499999999879</v>
      </c>
      <c r="F30" s="8">
        <f>(J8-$A30)/16*100</f>
        <v>-0.13937499999999714</v>
      </c>
      <c r="G30" s="8">
        <f>(K8-$A30)/16*100</f>
        <v>-6.3124999999997211E-2</v>
      </c>
      <c r="H30" s="8">
        <f>(N8-$A30)/16*100</f>
        <v>-0.21812500000000234</v>
      </c>
      <c r="I30" s="8">
        <f>(O8-$A30)/16*100</f>
        <v>-0.10375000000000245</v>
      </c>
      <c r="J30" s="2">
        <v>5000</v>
      </c>
    </row>
    <row r="31" spans="1:18" x14ac:dyDescent="0.35">
      <c r="A31" s="2">
        <v>10</v>
      </c>
      <c r="B31" s="8">
        <f t="shared" si="2"/>
        <v>-0.23562499999999487</v>
      </c>
      <c r="C31" s="8">
        <f t="shared" si="2"/>
        <v>-0.12312500000000171</v>
      </c>
      <c r="D31" s="8">
        <f>(F9-$A31)/16*100</f>
        <v>-0.2718749999999992</v>
      </c>
      <c r="E31" s="8">
        <f>(G9-$A31)/16*100</f>
        <v>-0.14687500000000187</v>
      </c>
      <c r="F31" s="8">
        <f>(J9-$A31)/16*100</f>
        <v>-0.16125000000000167</v>
      </c>
      <c r="G31" s="8">
        <f>(K9-$A31)/16*100</f>
        <v>-8.4375000000003197E-2</v>
      </c>
      <c r="H31" s="8">
        <f>(N9-$A31)/16*100</f>
        <v>-0.23874999999999869</v>
      </c>
      <c r="I31" s="8">
        <f>(O9-$A31)/16*100</f>
        <v>-0.12312500000000171</v>
      </c>
      <c r="J31" s="2">
        <v>6000</v>
      </c>
    </row>
    <row r="32" spans="1:18" x14ac:dyDescent="0.35">
      <c r="A32" s="2">
        <v>11</v>
      </c>
      <c r="B32" s="8">
        <f t="shared" si="2"/>
        <v>-0.25500000000000522</v>
      </c>
      <c r="C32" s="8">
        <f t="shared" si="2"/>
        <v>-0.14187500000000242</v>
      </c>
      <c r="D32" s="8">
        <f>(F10-$A32)/16*100</f>
        <v>-0.29562499999999936</v>
      </c>
      <c r="E32" s="8">
        <f>(G10-$A32)/16*100</f>
        <v>-0.16749999999999821</v>
      </c>
      <c r="F32" s="8">
        <f>(J10-$A32)/16*100</f>
        <v>-0.18124999999999947</v>
      </c>
      <c r="G32" s="8">
        <f>(K10-$A32)/16*100</f>
        <v>-0.10187499999999572</v>
      </c>
      <c r="H32" s="8">
        <f>(N10-$A32)/16*100</f>
        <v>-0.26125000000000176</v>
      </c>
      <c r="I32" s="8">
        <f>(O10-$A32)/16*100</f>
        <v>-0.14374999999999805</v>
      </c>
      <c r="J32" s="2">
        <v>7000</v>
      </c>
    </row>
    <row r="33" spans="1:11" x14ac:dyDescent="0.35">
      <c r="A33" s="2">
        <v>12</v>
      </c>
      <c r="B33" s="8">
        <f t="shared" si="2"/>
        <v>-0.28312499999999519</v>
      </c>
      <c r="C33" s="8">
        <f t="shared" si="2"/>
        <v>-0.16749999999999821</v>
      </c>
      <c r="D33" s="8">
        <f>(F11-$A33)/16*100</f>
        <v>-0.32499999999999751</v>
      </c>
      <c r="E33" s="8">
        <f>(G11-$A33)/16*100</f>
        <v>-0.19437500000000218</v>
      </c>
      <c r="F33" s="8">
        <f>(J11-$A33)/16*100</f>
        <v>-0.1931250000000051</v>
      </c>
      <c r="G33" s="8">
        <f>(K11-$A33)/16*100</f>
        <v>-0.11312500000000281</v>
      </c>
      <c r="H33" s="8">
        <f>(N11-$A33)/16*100</f>
        <v>-0.28562500000000046</v>
      </c>
      <c r="I33" s="8">
        <f>(O11-$A33)/16*100</f>
        <v>-0.16500000000000403</v>
      </c>
      <c r="J33" s="2">
        <v>8000</v>
      </c>
    </row>
    <row r="34" spans="1:11" x14ac:dyDescent="0.35">
      <c r="A34" s="2">
        <v>13</v>
      </c>
      <c r="B34" s="8">
        <f t="shared" si="2"/>
        <v>-0.31124999999999625</v>
      </c>
      <c r="C34" s="8">
        <f t="shared" si="2"/>
        <v>-0.19375000000000364</v>
      </c>
      <c r="D34" s="8">
        <f>(F12-$A34)/16*100</f>
        <v>-0.35500000000000531</v>
      </c>
      <c r="E34" s="8">
        <f>(G12-$A34)/16*100</f>
        <v>-0.22375000000000034</v>
      </c>
      <c r="F34" s="8">
        <f>(J12-$A34)/16*100</f>
        <v>-0.20499999999999963</v>
      </c>
      <c r="G34" s="8">
        <f>(K12-$A34)/16*100</f>
        <v>-0.12437499999999879</v>
      </c>
      <c r="H34" s="8">
        <f>(N12-$A34)/16*100</f>
        <v>-0.30999999999999917</v>
      </c>
      <c r="I34" s="8">
        <f>(O12-$A34)/16*100</f>
        <v>-0.187499999999996</v>
      </c>
      <c r="J34" s="2">
        <v>9000</v>
      </c>
    </row>
    <row r="35" spans="1:11" x14ac:dyDescent="0.35">
      <c r="A35" s="2">
        <v>14</v>
      </c>
      <c r="B35" s="8">
        <f t="shared" si="2"/>
        <v>-0.33499999999999641</v>
      </c>
      <c r="C35" s="8">
        <f t="shared" si="2"/>
        <v>-0.21562499999999707</v>
      </c>
      <c r="D35" s="8">
        <f>(F13-$A35)/16*100</f>
        <v>-0.38124999999999964</v>
      </c>
      <c r="E35" s="8">
        <f>(G13-$A35)/16*100</f>
        <v>-0.24687500000000195</v>
      </c>
      <c r="F35" s="8">
        <f>(J13-$A35)/16*100</f>
        <v>-0.2275000000000027</v>
      </c>
      <c r="G35" s="8">
        <f>(K13-$A35)/16*100</f>
        <v>-0.14499999999999513</v>
      </c>
      <c r="H35" s="8">
        <f>(N13-$A35)/16*100</f>
        <v>-0.33312500000000078</v>
      </c>
      <c r="I35" s="8">
        <f>(O13-$A35)/16*100</f>
        <v>-0.20812500000000345</v>
      </c>
      <c r="J35" s="6" t="s">
        <v>8</v>
      </c>
    </row>
    <row r="36" spans="1:11" x14ac:dyDescent="0.35">
      <c r="A36" s="2">
        <v>15</v>
      </c>
      <c r="B36" s="8">
        <f t="shared" si="2"/>
        <v>-0.3562500000000024</v>
      </c>
      <c r="C36" s="8">
        <f t="shared" si="2"/>
        <v>-0.23625000000000451</v>
      </c>
      <c r="D36" s="8">
        <f>(F14-$A36)/16*100</f>
        <v>-0.40624999999999689</v>
      </c>
      <c r="E36" s="8">
        <f>(G14-$A36)/16*100</f>
        <v>-0.27062500000000211</v>
      </c>
      <c r="F36" s="8">
        <f>(J14-$A36)/16*100</f>
        <v>-0.2375000000000016</v>
      </c>
      <c r="G36" s="8">
        <f>(K14-$A36)/16*100</f>
        <v>-0.16625000000000112</v>
      </c>
      <c r="H36" s="8">
        <f>(N14-$A36)/16*100</f>
        <v>-0.35500000000000531</v>
      </c>
      <c r="I36" s="8">
        <f>(O14-$A36)/16*100</f>
        <v>-0.22999999999999687</v>
      </c>
      <c r="J36" s="6" t="s">
        <v>9</v>
      </c>
    </row>
    <row r="37" spans="1:11" x14ac:dyDescent="0.35">
      <c r="A37" s="2">
        <v>16</v>
      </c>
      <c r="B37" s="8">
        <f t="shared" si="2"/>
        <v>-0.38312499999999527</v>
      </c>
      <c r="C37" s="8">
        <f t="shared" si="2"/>
        <v>-0.26062500000000322</v>
      </c>
      <c r="D37" s="8">
        <f>(F15-$A37)/16*100</f>
        <v>-0.43750000000000178</v>
      </c>
      <c r="E37" s="8">
        <f>(G15-$A37)/16*100</f>
        <v>-0.29875000000000318</v>
      </c>
      <c r="F37" s="8">
        <f>(J15-$A37)/16*100</f>
        <v>-0.26249999999999885</v>
      </c>
      <c r="G37" s="8">
        <f>(K15-$A37)/16*100</f>
        <v>-0.17812499999999565</v>
      </c>
      <c r="H37" s="8">
        <f>(N15-$A37)/16*100</f>
        <v>-0.3806250000000011</v>
      </c>
      <c r="I37" s="8">
        <f>(O15-$A37)/16*100</f>
        <v>-0.2518750000000014</v>
      </c>
      <c r="J37" s="6" t="s">
        <v>10</v>
      </c>
    </row>
    <row r="38" spans="1:11" x14ac:dyDescent="0.35">
      <c r="A38" s="2">
        <v>17</v>
      </c>
      <c r="B38" s="8">
        <f t="shared" si="2"/>
        <v>-0.41124999999999634</v>
      </c>
      <c r="C38" s="8">
        <f t="shared" si="2"/>
        <v>-0.28687499999999755</v>
      </c>
      <c r="D38" s="8">
        <f>(F16-$A38)/16*100</f>
        <v>-0.46687499999999993</v>
      </c>
      <c r="E38" s="8">
        <f>(G16-$A38)/16*100</f>
        <v>-0.3262499999999946</v>
      </c>
      <c r="F38" s="8">
        <f>(J16-$A38)/16*100</f>
        <v>-0.27375000000000593</v>
      </c>
      <c r="G38" s="8">
        <f>(K16-$A38)/16*100</f>
        <v>-0.18750000000000711</v>
      </c>
      <c r="H38" s="8">
        <f>(N16-$A38)/16*100</f>
        <v>-0.40500000000001091</v>
      </c>
      <c r="I38" s="8">
        <f>(O16-$A38)/16*100</f>
        <v>-0.27500000000000302</v>
      </c>
      <c r="J38" s="6" t="s">
        <v>11</v>
      </c>
    </row>
    <row r="39" spans="1:11" x14ac:dyDescent="0.35">
      <c r="A39" s="2">
        <v>18</v>
      </c>
      <c r="B39" s="8">
        <f t="shared" si="2"/>
        <v>-0.43312499999998977</v>
      </c>
      <c r="C39" s="8">
        <f t="shared" si="2"/>
        <v>-0.30687499999999535</v>
      </c>
      <c r="D39" s="8">
        <f>(F17-$A39)/16*100</f>
        <v>-0.49125000000000973</v>
      </c>
      <c r="E39" s="8">
        <f>(G17-$A39)/16*100</f>
        <v>-0.34937500000000732</v>
      </c>
      <c r="F39" s="8">
        <f>(J17-$A39)/16*100</f>
        <v>-0.29437500000000227</v>
      </c>
      <c r="G39" s="8">
        <f>(K17-$A39)/16*100</f>
        <v>-0.2075000000000049</v>
      </c>
      <c r="H39" s="8">
        <f>(N17-$A39)/16*100</f>
        <v>-0.42562500000000725</v>
      </c>
      <c r="I39" s="8">
        <f>(O17-$A39)/16*100</f>
        <v>-0.29375000000000373</v>
      </c>
      <c r="J39" s="6" t="s">
        <v>12</v>
      </c>
    </row>
    <row r="40" spans="1:11" x14ac:dyDescent="0.35">
      <c r="A40" s="2">
        <v>19</v>
      </c>
      <c r="B40" s="8">
        <f t="shared" si="2"/>
        <v>-0.45437500000000686</v>
      </c>
      <c r="C40" s="8">
        <f t="shared" si="2"/>
        <v>-0.32687499999999314</v>
      </c>
      <c r="D40" s="8">
        <f>(F18-$A40)/16*100</f>
        <v>-0.51687499999999442</v>
      </c>
      <c r="E40" s="8">
        <f>(G18-$A40)/16*100</f>
        <v>-0.37125000000000075</v>
      </c>
      <c r="F40" s="8">
        <f>(J18-$A40)/16*100</f>
        <v>-0.3162499999999957</v>
      </c>
      <c r="G40" s="8">
        <f>(K18-$A40)/16*100</f>
        <v>-0.22625000000000561</v>
      </c>
      <c r="H40" s="8">
        <f>(N18-$A40)/16*100</f>
        <v>-0.44874999999999776</v>
      </c>
      <c r="I40" s="8">
        <f>(O18-$A40)/16*100</f>
        <v>-0.31562499999999716</v>
      </c>
      <c r="J40" s="6" t="s">
        <v>13</v>
      </c>
    </row>
    <row r="41" spans="1:11" x14ac:dyDescent="0.35">
      <c r="A41" s="2">
        <v>20</v>
      </c>
      <c r="B41" s="8">
        <f t="shared" si="2"/>
        <v>-0.48125000000001084</v>
      </c>
      <c r="C41" s="8">
        <f t="shared" si="2"/>
        <v>-0.47312500000000757</v>
      </c>
      <c r="D41" s="8">
        <f>(F19-$A41)/16*100</f>
        <v>-0.54812500000001041</v>
      </c>
      <c r="E41" s="8">
        <f>(G19-$A41)/16*100</f>
        <v>-0.54000000000000714</v>
      </c>
      <c r="F41" s="8">
        <f>(J19-$A41)/16*100</f>
        <v>-0.32812499999999023</v>
      </c>
      <c r="G41" s="8">
        <f>(K19-$A41)/16*100</f>
        <v>-0.3218750000000048</v>
      </c>
      <c r="H41" s="8">
        <f>(N19-$A41)/16*100</f>
        <v>-0.4750000000000032</v>
      </c>
      <c r="I41" s="8">
        <f>(O19-$A41)/16*100</f>
        <v>-0.46625000000000139</v>
      </c>
      <c r="J41" s="6" t="s">
        <v>14</v>
      </c>
    </row>
    <row r="42" spans="1:11" x14ac:dyDescent="0.35">
      <c r="K42" s="12"/>
    </row>
    <row r="43" spans="1:11" x14ac:dyDescent="0.35">
      <c r="K43" s="2" t="s">
        <v>14</v>
      </c>
    </row>
    <row r="44" spans="1:11" x14ac:dyDescent="0.35">
      <c r="A44" s="1" t="s">
        <v>49</v>
      </c>
    </row>
    <row r="45" spans="1:11" ht="34.5" customHeight="1" x14ac:dyDescent="0.35">
      <c r="A45" s="9" t="s">
        <v>16</v>
      </c>
      <c r="B45" s="10" t="s">
        <v>17</v>
      </c>
      <c r="C45" s="11" t="s">
        <v>56</v>
      </c>
      <c r="D45" s="11" t="s">
        <v>79</v>
      </c>
      <c r="E45" s="11" t="s">
        <v>80</v>
      </c>
      <c r="F45" s="28" t="s">
        <v>73</v>
      </c>
      <c r="G45" s="28" t="s">
        <v>74</v>
      </c>
      <c r="H45" s="11" t="s">
        <v>75</v>
      </c>
      <c r="I45" s="11" t="s">
        <v>76</v>
      </c>
      <c r="J45" s="11" t="s">
        <v>77</v>
      </c>
      <c r="K45" s="11" t="s">
        <v>78</v>
      </c>
    </row>
    <row r="46" spans="1:11" x14ac:dyDescent="0.35">
      <c r="A46" s="2" t="s">
        <v>52</v>
      </c>
      <c r="B46" s="5">
        <f>F64-4</f>
        <v>-1.5699999999999825E-2</v>
      </c>
      <c r="C46" s="2">
        <f>B46/F$54</f>
        <v>-64.306218749999289</v>
      </c>
      <c r="D46" s="2">
        <f>-ROUND(C46,0)</f>
        <v>64</v>
      </c>
      <c r="E46" s="6" t="str">
        <f>DEC2HEX(D46)</f>
        <v>40</v>
      </c>
      <c r="F46" s="2">
        <f>H64-4</f>
        <v>15.917999999999999</v>
      </c>
      <c r="G46" s="8">
        <f>F46-B46</f>
        <v>15.933699999999998</v>
      </c>
      <c r="H46" s="2">
        <f>1-G46/16</f>
        <v>4.1437500000001126E-3</v>
      </c>
      <c r="I46" s="2">
        <f>H46/F$54</f>
        <v>16.97254101562546</v>
      </c>
      <c r="J46" s="2">
        <f>ROUND(I46,0)+32768</f>
        <v>32785</v>
      </c>
      <c r="K46" s="6" t="str">
        <f>DEC2HEX(J46)</f>
        <v>8011</v>
      </c>
    </row>
    <row r="47" spans="1:11" x14ac:dyDescent="0.35">
      <c r="A47" s="2" t="s">
        <v>53</v>
      </c>
      <c r="B47" s="5">
        <f>G64-4</f>
        <v>-1.7900000000000027E-2</v>
      </c>
      <c r="C47" s="2">
        <f>B47/F$54</f>
        <v>-73.317281250000107</v>
      </c>
      <c r="D47" s="2">
        <f>-ROUND(C47,0)</f>
        <v>73</v>
      </c>
      <c r="E47" s="6" t="str">
        <f t="shared" ref="E47:E49" si="3">DEC2HEX(D47)</f>
        <v>49</v>
      </c>
      <c r="F47" s="2">
        <f>I64-4</f>
        <v>15.907499999999999</v>
      </c>
      <c r="G47" s="8">
        <f>F47-B47</f>
        <v>15.9254</v>
      </c>
      <c r="H47" s="2">
        <f t="shared" ref="H47:H49" si="4">1-G47/16</f>
        <v>4.6625000000000139E-3</v>
      </c>
      <c r="I47" s="2">
        <f>H47/F$54</f>
        <v>19.097308593750057</v>
      </c>
      <c r="J47" s="2">
        <f t="shared" ref="J47:J49" si="5">ROUND(I47,0)+32768</f>
        <v>32787</v>
      </c>
      <c r="K47" s="6" t="str">
        <f t="shared" ref="K47:K49" si="6">DEC2HEX(J47)</f>
        <v>8013</v>
      </c>
    </row>
    <row r="48" spans="1:11" x14ac:dyDescent="0.35">
      <c r="A48" s="2" t="s">
        <v>54</v>
      </c>
      <c r="B48" s="5">
        <f>F66-4</f>
        <v>-1.1099999999999888E-2</v>
      </c>
      <c r="C48" s="2">
        <f>B48/F$54</f>
        <v>-45.464906249999537</v>
      </c>
      <c r="D48" s="2">
        <f>-ROUND(C48,0)</f>
        <v>45</v>
      </c>
      <c r="E48" s="6" t="str">
        <f t="shared" si="3"/>
        <v>2D</v>
      </c>
      <c r="F48" s="2">
        <f>H66-4</f>
        <v>15.943000000000001</v>
      </c>
      <c r="G48" s="8">
        <f>F48-B48</f>
        <v>15.9541</v>
      </c>
      <c r="H48" s="2">
        <f t="shared" si="4"/>
        <v>2.8687499999999755E-3</v>
      </c>
      <c r="I48" s="2">
        <f>H48/F$54</f>
        <v>11.750220703124899</v>
      </c>
      <c r="J48" s="2">
        <f t="shared" si="5"/>
        <v>32780</v>
      </c>
      <c r="K48" s="6" t="str">
        <f t="shared" si="6"/>
        <v>800C</v>
      </c>
    </row>
    <row r="49" spans="1:12" x14ac:dyDescent="0.35">
      <c r="A49" s="2" t="s">
        <v>55</v>
      </c>
      <c r="B49" s="5">
        <f>G66-4</f>
        <v>-1.6599999999999948E-2</v>
      </c>
      <c r="C49" s="2">
        <f>B49/F$54</f>
        <v>-67.992562499999792</v>
      </c>
      <c r="D49" s="2">
        <f>-ROUND(C49,0)</f>
        <v>68</v>
      </c>
      <c r="E49" s="6" t="str">
        <f t="shared" si="3"/>
        <v>44</v>
      </c>
      <c r="F49" s="2">
        <f>I66-4</f>
        <v>15.918700000000001</v>
      </c>
      <c r="G49" s="8">
        <f>F49-B49</f>
        <v>15.935300000000002</v>
      </c>
      <c r="H49" s="2">
        <f t="shared" si="4"/>
        <v>4.0437499999999016E-3</v>
      </c>
      <c r="I49" s="2">
        <f>H49/F$54</f>
        <v>16.562947265624597</v>
      </c>
      <c r="J49" s="2">
        <f t="shared" si="5"/>
        <v>32785</v>
      </c>
      <c r="K49" s="6" t="str">
        <f t="shared" si="6"/>
        <v>8011</v>
      </c>
    </row>
    <row r="50" spans="1:12" x14ac:dyDescent="0.35">
      <c r="C50" s="5"/>
      <c r="F50" s="6"/>
      <c r="H50" s="8"/>
      <c r="L50" s="6"/>
    </row>
    <row r="51" spans="1:12" x14ac:dyDescent="0.35">
      <c r="B51" s="2" t="s">
        <v>18</v>
      </c>
      <c r="F51" s="2" t="s">
        <v>39</v>
      </c>
    </row>
    <row r="52" spans="1:12" x14ac:dyDescent="0.35">
      <c r="B52" s="2" t="s">
        <v>19</v>
      </c>
      <c r="F52" s="2" t="s">
        <v>42</v>
      </c>
    </row>
    <row r="53" spans="1:12" x14ac:dyDescent="0.35">
      <c r="B53" s="2" t="s">
        <v>20</v>
      </c>
      <c r="F53" s="1" t="s">
        <v>40</v>
      </c>
    </row>
    <row r="54" spans="1:12" x14ac:dyDescent="0.35">
      <c r="B54" s="2" t="s">
        <v>21</v>
      </c>
      <c r="F54" s="2">
        <f>16/65535</f>
        <v>2.4414435034714275E-4</v>
      </c>
    </row>
    <row r="55" spans="1:12" x14ac:dyDescent="0.35">
      <c r="B55" s="2" t="s">
        <v>22</v>
      </c>
      <c r="F55" s="1" t="s">
        <v>41</v>
      </c>
    </row>
    <row r="56" spans="1:12" x14ac:dyDescent="0.35">
      <c r="B56" s="2" t="s">
        <v>23</v>
      </c>
      <c r="F56" s="2" t="s">
        <v>43</v>
      </c>
    </row>
    <row r="57" spans="1:12" x14ac:dyDescent="0.35">
      <c r="B57" s="2" t="s">
        <v>24</v>
      </c>
      <c r="F57" s="1" t="s">
        <v>44</v>
      </c>
    </row>
    <row r="58" spans="1:12" x14ac:dyDescent="0.35">
      <c r="F58" s="1"/>
    </row>
    <row r="59" spans="1:12" x14ac:dyDescent="0.35">
      <c r="B59" s="20" t="s">
        <v>48</v>
      </c>
      <c r="F59" s="1"/>
    </row>
    <row r="60" spans="1:12" x14ac:dyDescent="0.35">
      <c r="B60" s="1"/>
      <c r="F60" s="1"/>
    </row>
    <row r="61" spans="1:12" x14ac:dyDescent="0.35">
      <c r="A61" s="15" t="s">
        <v>45</v>
      </c>
      <c r="B61" s="15"/>
      <c r="F61" s="1"/>
    </row>
    <row r="62" spans="1:12" ht="13.5" x14ac:dyDescent="0.35">
      <c r="A62" s="23"/>
      <c r="B62" s="24" t="s">
        <v>46</v>
      </c>
      <c r="C62" s="19"/>
      <c r="D62" s="19"/>
      <c r="E62" s="19"/>
      <c r="F62" s="19" t="s">
        <v>47</v>
      </c>
      <c r="G62" s="19"/>
      <c r="H62" s="19"/>
      <c r="I62" s="19"/>
      <c r="J62" s="16"/>
    </row>
    <row r="63" spans="1:12" x14ac:dyDescent="0.35">
      <c r="A63" s="23"/>
      <c r="B63" s="26" t="s">
        <v>61</v>
      </c>
      <c r="C63" s="27" t="s">
        <v>63</v>
      </c>
      <c r="D63" s="27" t="s">
        <v>62</v>
      </c>
      <c r="E63" s="27" t="s">
        <v>64</v>
      </c>
      <c r="F63" s="27" t="s">
        <v>57</v>
      </c>
      <c r="G63" s="27" t="s">
        <v>58</v>
      </c>
      <c r="H63" s="27" t="s">
        <v>59</v>
      </c>
      <c r="I63" s="27" t="s">
        <v>60</v>
      </c>
      <c r="J63" s="16"/>
    </row>
    <row r="64" spans="1:12" x14ac:dyDescent="0.35">
      <c r="A64" s="23"/>
      <c r="B64" s="25">
        <v>3.0000000000000003E-4</v>
      </c>
      <c r="C64" s="17">
        <v>-5.0000000000000001E-4</v>
      </c>
      <c r="D64" s="17">
        <v>9.9951000000000008</v>
      </c>
      <c r="E64" s="17">
        <v>9.9936000000000007</v>
      </c>
      <c r="F64" s="22">
        <v>3.9843000000000002</v>
      </c>
      <c r="G64" s="22">
        <v>3.9821</v>
      </c>
      <c r="H64" s="18">
        <v>19.917999999999999</v>
      </c>
      <c r="I64" s="18">
        <v>19.907499999999999</v>
      </c>
      <c r="J64" s="16"/>
    </row>
    <row r="65" spans="1:10" x14ac:dyDescent="0.35">
      <c r="A65" s="23"/>
      <c r="B65" s="26" t="s">
        <v>69</v>
      </c>
      <c r="C65" s="27" t="s">
        <v>70</v>
      </c>
      <c r="D65" s="27" t="s">
        <v>71</v>
      </c>
      <c r="E65" s="27" t="s">
        <v>72</v>
      </c>
      <c r="F65" s="27" t="s">
        <v>65</v>
      </c>
      <c r="G65" s="27" t="s">
        <v>66</v>
      </c>
      <c r="H65" s="27" t="s">
        <v>67</v>
      </c>
      <c r="I65" s="27" t="s">
        <v>68</v>
      </c>
      <c r="J65" s="16"/>
    </row>
    <row r="66" spans="1:10" x14ac:dyDescent="0.35">
      <c r="A66" s="23"/>
      <c r="B66" s="25">
        <v>-3.0000000000000003E-4</v>
      </c>
      <c r="C66" s="17">
        <v>4.0000000000000002E-4</v>
      </c>
      <c r="D66" s="17">
        <v>9.9949999999999992</v>
      </c>
      <c r="E66" s="17">
        <v>9.9937000000000005</v>
      </c>
      <c r="F66" s="22">
        <v>3.9889000000000001</v>
      </c>
      <c r="G66" s="22">
        <v>3.9834000000000001</v>
      </c>
      <c r="H66" s="18">
        <v>19.943000000000001</v>
      </c>
      <c r="I66" s="18">
        <v>19.918700000000001</v>
      </c>
      <c r="J66" s="16"/>
    </row>
  </sheetData>
  <mergeCells count="3">
    <mergeCell ref="B62:E62"/>
    <mergeCell ref="F62:I62"/>
    <mergeCell ref="A61:B6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回答(キャリブレーション)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大羽澤 仁志 MSI</dc:creator>
  <cp:lastModifiedBy>Daisuke Higa</cp:lastModifiedBy>
  <dcterms:created xsi:type="dcterms:W3CDTF">2024-03-12T00:29:09Z</dcterms:created>
  <dcterms:modified xsi:type="dcterms:W3CDTF">2024-03-14T02:56:42Z</dcterms:modified>
</cp:coreProperties>
</file>