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250" yWindow="-240" windowWidth="16815" windowHeight="100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23" i="1" l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H3" i="1"/>
  <c r="J22" i="1" l="1"/>
  <c r="J20" i="1"/>
  <c r="J18" i="1"/>
  <c r="J16" i="1"/>
  <c r="J14" i="1"/>
  <c r="J12" i="1"/>
  <c r="J10" i="1"/>
  <c r="J8" i="1"/>
  <c r="J6" i="1"/>
  <c r="J4" i="1"/>
  <c r="H23" i="1"/>
  <c r="H22" i="1"/>
  <c r="I22" i="1" s="1"/>
  <c r="H21" i="1"/>
  <c r="I21" i="1" s="1"/>
  <c r="J21" i="1" s="1"/>
  <c r="H20" i="1"/>
  <c r="I20" i="1" s="1"/>
  <c r="H19" i="1"/>
  <c r="I19" i="1" s="1"/>
  <c r="J19" i="1" s="1"/>
  <c r="H18" i="1"/>
  <c r="I18" i="1" s="1"/>
  <c r="H17" i="1"/>
  <c r="I17" i="1" s="1"/>
  <c r="J17" i="1" s="1"/>
  <c r="H16" i="1"/>
  <c r="I16" i="1" s="1"/>
  <c r="H15" i="1"/>
  <c r="H14" i="1"/>
  <c r="I14" i="1" s="1"/>
  <c r="H13" i="1"/>
  <c r="H12" i="1"/>
  <c r="I12" i="1" s="1"/>
  <c r="H11" i="1"/>
  <c r="I11" i="1" s="1"/>
  <c r="J11" i="1" s="1"/>
  <c r="H10" i="1"/>
  <c r="I10" i="1" s="1"/>
  <c r="H9" i="1"/>
  <c r="I9" i="1" s="1"/>
  <c r="J9" i="1" s="1"/>
  <c r="H8" i="1"/>
  <c r="I8" i="1" s="1"/>
  <c r="H7" i="1"/>
  <c r="H6" i="1"/>
  <c r="I6" i="1" s="1"/>
  <c r="H5" i="1"/>
  <c r="I5" i="1" s="1"/>
  <c r="J5" i="1" s="1"/>
  <c r="H4" i="1"/>
  <c r="I4" i="1" s="1"/>
  <c r="I3" i="1"/>
  <c r="J3" i="1" s="1"/>
  <c r="I13" i="1"/>
  <c r="J13" i="1" s="1"/>
  <c r="B3" i="1"/>
  <c r="D3" i="1" s="1"/>
  <c r="I23" i="1"/>
  <c r="J23" i="1" s="1"/>
  <c r="I15" i="1"/>
  <c r="J15" i="1" s="1"/>
  <c r="I7" i="1"/>
  <c r="J7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B23" i="1" s="1"/>
  <c r="B4" i="1" l="1"/>
  <c r="B8" i="1"/>
  <c r="D8" i="1" s="1"/>
  <c r="B12" i="1"/>
  <c r="B16" i="1"/>
  <c r="D16" i="1" s="1"/>
  <c r="B20" i="1"/>
  <c r="B5" i="1"/>
  <c r="B9" i="1"/>
  <c r="B13" i="1"/>
  <c r="B17" i="1"/>
  <c r="B21" i="1"/>
  <c r="B6" i="1"/>
  <c r="B10" i="1"/>
  <c r="B14" i="1"/>
  <c r="B18" i="1"/>
  <c r="B22" i="1"/>
  <c r="B7" i="1"/>
  <c r="B11" i="1"/>
  <c r="B15" i="1"/>
  <c r="B19" i="1"/>
  <c r="C3" i="1"/>
  <c r="D4" i="1"/>
  <c r="D20" i="1"/>
  <c r="D12" i="1"/>
  <c r="D23" i="1"/>
  <c r="C23" i="1"/>
  <c r="C8" i="1"/>
  <c r="C20" i="1"/>
  <c r="C16" i="1" l="1"/>
  <c r="C4" i="1"/>
  <c r="C12" i="1"/>
  <c r="D9" i="1"/>
  <c r="C9" i="1"/>
  <c r="D11" i="1"/>
  <c r="C11" i="1"/>
  <c r="D18" i="1"/>
  <c r="C18" i="1"/>
  <c r="D21" i="1"/>
  <c r="C21" i="1"/>
  <c r="D5" i="1"/>
  <c r="C5" i="1"/>
  <c r="D15" i="1"/>
  <c r="C15" i="1"/>
  <c r="D6" i="1"/>
  <c r="C6" i="1"/>
  <c r="D7" i="1"/>
  <c r="C7" i="1"/>
  <c r="D14" i="1"/>
  <c r="C14" i="1"/>
  <c r="D17" i="1"/>
  <c r="C17" i="1"/>
  <c r="D22" i="1"/>
  <c r="C22" i="1"/>
  <c r="D19" i="1"/>
  <c r="C19" i="1"/>
  <c r="D10" i="1"/>
  <c r="C10" i="1"/>
  <c r="D13" i="1"/>
  <c r="C13" i="1"/>
</calcChain>
</file>

<file path=xl/comments1.xml><?xml version="1.0" encoding="utf-8"?>
<comments xmlns="http://schemas.openxmlformats.org/spreadsheetml/2006/main">
  <authors>
    <author>Wu, Joseph</author>
  </authors>
  <commentList>
    <comment ref="B2" authorId="0">
      <text>
        <r>
          <rPr>
            <b/>
            <sz val="9"/>
            <color indexed="81"/>
            <rFont val="Tahoma"/>
            <family val="2"/>
          </rPr>
          <t>Take the input range and subtracting 1% to prevent over-ranging the ADC input. Divide into 20 for 21 points.</t>
        </r>
      </text>
    </comment>
    <comment ref="D2" authorId="0">
      <text>
        <r>
          <rPr>
            <b/>
            <sz val="9"/>
            <color indexed="81"/>
            <rFont val="Tahoma"/>
            <family val="2"/>
          </rPr>
          <t>Calculate the input for AIN+ and AIN- so that the common mode voltage of the input is 2.5V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" authorId="0">
      <text>
        <r>
          <rPr>
            <b/>
            <sz val="9"/>
            <color indexed="81"/>
            <rFont val="Tahoma"/>
            <family val="2"/>
          </rPr>
          <t>This is the input voltage of AIN+ and AIN- as measured by the Agilent 3458A.</t>
        </r>
      </text>
    </comment>
    <comment ref="F2" authorId="0">
      <text>
        <r>
          <rPr>
            <b/>
            <sz val="9"/>
            <color indexed="81"/>
            <rFont val="Tahoma"/>
            <family val="2"/>
          </rPr>
          <t>This is the averaged output code for any given input. The input must have settled before taking the measurement. Averaging reduces any error from the noise.</t>
        </r>
      </text>
    </comment>
    <comment ref="G2" authorId="0">
      <text>
        <r>
          <rPr>
            <b/>
            <sz val="9"/>
            <color indexed="81"/>
            <rFont val="Tahoma"/>
            <family val="2"/>
          </rPr>
          <t>This is the calculated voltage based on the code reading from the DUT. This is scaled based on a reference voltage measurement.</t>
        </r>
      </text>
    </comment>
    <comment ref="H2" authorId="0">
      <text>
        <r>
          <rPr>
            <b/>
            <sz val="9"/>
            <color indexed="81"/>
            <rFont val="Tahoma"/>
            <family val="2"/>
          </rPr>
          <t>This is the ideal output code based on the endpoint calculation of the output code and the measured input coming from the Agilent 3458A.</t>
        </r>
      </text>
    </comment>
    <comment ref="I2" authorId="0">
      <text>
        <r>
          <rPr>
            <b/>
            <sz val="9"/>
            <color indexed="81"/>
            <rFont val="Tahoma"/>
            <family val="2"/>
          </rPr>
          <t>The INL is then determined by taking the output code of the DUT and subtracting the ideal outpu calculated in column H.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<sst xmlns="http://schemas.openxmlformats.org/spreadsheetml/2006/main" count="20" uniqueCount="20">
  <si>
    <t>dut [code]</t>
  </si>
  <si>
    <t>dut [V]</t>
  </si>
  <si>
    <t>noise [code]</t>
  </si>
  <si>
    <t>Input</t>
  </si>
  <si>
    <t>INL in codes</t>
  </si>
  <si>
    <t>Ideal output</t>
  </si>
  <si>
    <t>Measured Input</t>
  </si>
  <si>
    <t>INL in ppm</t>
  </si>
  <si>
    <t>AIN+</t>
  </si>
  <si>
    <t>AIN-</t>
  </si>
  <si>
    <t>A</t>
  </si>
  <si>
    <t>B</t>
  </si>
  <si>
    <t>C</t>
  </si>
  <si>
    <t>D</t>
  </si>
  <si>
    <t>E</t>
  </si>
  <si>
    <t>F</t>
  </si>
  <si>
    <t>G</t>
  </si>
  <si>
    <t>H</t>
  </si>
  <si>
    <t>J</t>
  </si>
  <si>
    <t>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</si>
</sst>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"/>
    <numFmt numFmtId="165" formatCode="0.000"/>
    <numFmt numFmtId="166" formatCode="0.0"/>
    <numFmt numFmtId="167" formatCode="0.0000000"/>
  </numFmts>
  <fonts count="4" x14ac:knownFonts="1">
    <font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2" fontId="1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65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167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167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800">
                <a:latin typeface="+mn-lt"/>
              </a:rPr>
              <a:t>Input INL for</a:t>
            </a:r>
            <a:r>
              <a:rPr lang="en-US" sz="800" baseline="0">
                <a:latin typeface="+mn-lt"/>
              </a:rPr>
              <a:t> one channel of the ADS1224</a:t>
            </a:r>
            <a:endParaRPr lang="en-US" sz="800">
              <a:latin typeface="+mn-lt"/>
            </a:endParaRP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Sheet1!$E$3:$E$23</c:f>
              <c:numCache>
                <c:formatCode>0.0000000</c:formatCode>
                <c:ptCount val="21"/>
                <c:pt idx="0">
                  <c:v>-4.9499375409999997</c:v>
                </c:pt>
                <c:pt idx="1">
                  <c:v>-4.4549417489999996</c:v>
                </c:pt>
                <c:pt idx="2">
                  <c:v>-3.9599507580000002</c:v>
                </c:pt>
                <c:pt idx="3">
                  <c:v>-3.464951181</c:v>
                </c:pt>
                <c:pt idx="4">
                  <c:v>-2.969956861</c:v>
                </c:pt>
                <c:pt idx="5">
                  <c:v>-2.4749732830000002</c:v>
                </c:pt>
                <c:pt idx="6">
                  <c:v>-1.9799658899999999</c:v>
                </c:pt>
                <c:pt idx="7">
                  <c:v>-1.484969467</c:v>
                </c:pt>
                <c:pt idx="8">
                  <c:v>-0.98997660210000005</c:v>
                </c:pt>
                <c:pt idx="9">
                  <c:v>-0.49497775840000002</c:v>
                </c:pt>
                <c:pt idx="10">
                  <c:v>6.7938469819999996E-6</c:v>
                </c:pt>
                <c:pt idx="11">
                  <c:v>0.49500626399999997</c:v>
                </c:pt>
                <c:pt idx="12">
                  <c:v>0.98999850199999995</c:v>
                </c:pt>
                <c:pt idx="13">
                  <c:v>1.484995139</c:v>
                </c:pt>
                <c:pt idx="14">
                  <c:v>1.9799849030000001</c:v>
                </c:pt>
                <c:pt idx="15">
                  <c:v>2.4749722140000001</c:v>
                </c:pt>
                <c:pt idx="16">
                  <c:v>2.969973806</c:v>
                </c:pt>
                <c:pt idx="17">
                  <c:v>3.4649705100000001</c:v>
                </c:pt>
                <c:pt idx="18">
                  <c:v>3.9599578379999998</c:v>
                </c:pt>
                <c:pt idx="19">
                  <c:v>4.4549600610000004</c:v>
                </c:pt>
                <c:pt idx="20">
                  <c:v>4.9499518050000004</c:v>
                </c:pt>
              </c:numCache>
            </c:numRef>
          </c:xVal>
          <c:yVal>
            <c:numRef>
              <c:f>Sheet1!$I$3:$I$23</c:f>
              <c:numCache>
                <c:formatCode>0.0</c:formatCode>
                <c:ptCount val="21"/>
                <c:pt idx="0">
                  <c:v>0</c:v>
                </c:pt>
                <c:pt idx="1">
                  <c:v>17.53168435767293</c:v>
                </c:pt>
                <c:pt idx="2">
                  <c:v>26.469316906295717</c:v>
                </c:pt>
                <c:pt idx="3">
                  <c:v>35.561526451259851</c:v>
                </c:pt>
                <c:pt idx="4">
                  <c:v>42.568774384446442</c:v>
                </c:pt>
                <c:pt idx="5">
                  <c:v>46.211239484604448</c:v>
                </c:pt>
                <c:pt idx="6">
                  <c:v>26.38677901448682</c:v>
                </c:pt>
                <c:pt idx="7">
                  <c:v>13.008628429844975</c:v>
                </c:pt>
                <c:pt idx="8">
                  <c:v>-4.4416755137499422</c:v>
                </c:pt>
                <c:pt idx="9">
                  <c:v>-12.202523570740595</c:v>
                </c:pt>
                <c:pt idx="10">
                  <c:v>-14.027910325454496</c:v>
                </c:pt>
                <c:pt idx="11">
                  <c:v>-17.994536174112</c:v>
                </c:pt>
                <c:pt idx="12">
                  <c:v>-25.393074318999425</c:v>
                </c:pt>
                <c:pt idx="13">
                  <c:v>-35.654067573137581</c:v>
                </c:pt>
                <c:pt idx="14">
                  <c:v>-57.241199783980846</c:v>
                </c:pt>
                <c:pt idx="15">
                  <c:v>-79.748586868401617</c:v>
                </c:pt>
                <c:pt idx="16">
                  <c:v>-77.739374149590731</c:v>
                </c:pt>
                <c:pt idx="17">
                  <c:v>-61.993727370165288</c:v>
                </c:pt>
                <c:pt idx="18">
                  <c:v>-43.648683388717473</c:v>
                </c:pt>
                <c:pt idx="19">
                  <c:v>-25.073115156032145</c:v>
                </c:pt>
                <c:pt idx="20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9163520"/>
        <c:axId val="160985856"/>
      </c:scatterChart>
      <c:valAx>
        <c:axId val="159163520"/>
        <c:scaling>
          <c:orientation val="minMax"/>
          <c:max val="5"/>
          <c:min val="-5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800">
                    <a:latin typeface="+mn-lt"/>
                  </a:rPr>
                  <a:t>Input Voltage (V)</a:t>
                </a:r>
              </a:p>
            </c:rich>
          </c:tx>
          <c:layout/>
          <c:overlay val="0"/>
        </c:title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60985856"/>
        <c:crosses val="autoZero"/>
        <c:crossBetween val="midCat"/>
        <c:majorUnit val="1"/>
      </c:valAx>
      <c:valAx>
        <c:axId val="1609858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800">
                    <a:latin typeface="+mn-lt"/>
                  </a:rPr>
                  <a:t>INL in coldes</a:t>
                </a:r>
              </a:p>
            </c:rich>
          </c:tx>
          <c:layout/>
          <c:overlay val="0"/>
        </c:title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59163520"/>
        <c:crosses val="autoZero"/>
        <c:crossBetween val="midCat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366712</xdr:colOff>
      <xdr:row>23</xdr:row>
      <xdr:rowOff>85725</xdr:rowOff>
    </xdr:from>
    <xdr:to>
      <xdr:col>11</xdr:col>
      <xdr:colOff>266700</xdr:colOff>
      <xdr:row>33</xdr:row>
      <xdr:rowOff>161925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3"/>
  <sheetViews>
    <sheetView tabSelected="1" workbookViewId="0">
      <selection activeCell="E19" sqref="E19"/>
    </sheetView>
  </sheetViews>
  <sheetFormatPr defaultRowHeight="21" x14ac:dyDescent="0.35"/>
  <cols>
    <col min="1" max="1" width="1.7265625" style="1" bestFit="1" customWidth="1"/>
    <col min="2" max="2" width="3.7265625" style="1" customWidth="1"/>
    <col min="3" max="4" width="3.6328125" style="1" bestFit="1" customWidth="1"/>
    <col min="5" max="5" width="7.453125" style="1" bestFit="1" customWidth="1"/>
    <col min="6" max="6" width="6.08984375" style="1" bestFit="1" customWidth="1"/>
    <col min="7" max="7" width="6.453125" style="1" customWidth="1"/>
    <col min="8" max="8" width="6.7265625" style="1" customWidth="1"/>
    <col min="9" max="9" width="5.7265625" style="1" bestFit="1" customWidth="1"/>
    <col min="10" max="10" width="5.08984375" style="1" bestFit="1" customWidth="1"/>
    <col min="11" max="11" width="8.7265625" style="1"/>
  </cols>
  <sheetData>
    <row r="1" spans="1:13" ht="11.25" customHeight="1" x14ac:dyDescent="0.35">
      <c r="A1" s="5" t="s">
        <v>10</v>
      </c>
      <c r="B1" s="5" t="s">
        <v>11</v>
      </c>
      <c r="C1" s="5" t="s">
        <v>12</v>
      </c>
      <c r="D1" s="5" t="s">
        <v>13</v>
      </c>
      <c r="E1" s="5" t="s">
        <v>14</v>
      </c>
      <c r="F1" s="5" t="s">
        <v>15</v>
      </c>
      <c r="G1" s="5" t="s">
        <v>16</v>
      </c>
      <c r="H1" s="5" t="s">
        <v>17</v>
      </c>
      <c r="I1" s="5" t="s">
        <v>19</v>
      </c>
      <c r="J1" s="5" t="s">
        <v>18</v>
      </c>
    </row>
    <row r="2" spans="1:13" s="2" customFormat="1" ht="11.25" customHeight="1" x14ac:dyDescent="0.35">
      <c r="A2" s="5"/>
      <c r="B2" s="5" t="s">
        <v>3</v>
      </c>
      <c r="C2" s="5" t="s">
        <v>8</v>
      </c>
      <c r="D2" s="5" t="s">
        <v>9</v>
      </c>
      <c r="E2" s="5" t="s">
        <v>6</v>
      </c>
      <c r="F2" s="5" t="s">
        <v>0</v>
      </c>
      <c r="G2" s="5" t="s">
        <v>1</v>
      </c>
      <c r="H2" s="5" t="s">
        <v>5</v>
      </c>
      <c r="I2" s="5" t="s">
        <v>4</v>
      </c>
      <c r="J2" s="5" t="s">
        <v>7</v>
      </c>
      <c r="K2" s="3" t="s">
        <v>2</v>
      </c>
    </row>
    <row r="3" spans="1:13" ht="11.25" customHeight="1" x14ac:dyDescent="0.35">
      <c r="A3" s="6">
        <v>0</v>
      </c>
      <c r="B3" s="7">
        <f t="shared" ref="B3:B23" si="0">-4.95+(A3*((4.95-(-4.95))/20))</f>
        <v>-4.95</v>
      </c>
      <c r="C3" s="8">
        <f>2.5+B3/2</f>
        <v>2.4999999999999911E-2</v>
      </c>
      <c r="D3" s="8">
        <f>2.5-B3/2</f>
        <v>4.9749999999999996</v>
      </c>
      <c r="E3" s="9">
        <v>-4.9499375409999997</v>
      </c>
      <c r="F3" s="10">
        <v>-8304648.7023809496</v>
      </c>
      <c r="G3" s="9">
        <f>F3*(2.5001661*2)/2^23</f>
        <v>-4.9502852339987369</v>
      </c>
      <c r="H3" s="10">
        <f>(($F$3-$F$23)/($E$3-$E$23))*(E3-$E$3)+$F$3</f>
        <v>-8304648.7023809496</v>
      </c>
      <c r="I3" s="11">
        <f t="shared" ref="I3:I23" si="1">F3-H3</f>
        <v>0</v>
      </c>
      <c r="J3" s="10">
        <f>I3*1000000/2^24</f>
        <v>0</v>
      </c>
      <c r="K3" s="4">
        <v>33.097719588366203</v>
      </c>
      <c r="L3" s="12"/>
      <c r="M3" s="1"/>
    </row>
    <row r="4" spans="1:13" ht="11.25" customHeight="1" x14ac:dyDescent="0.35">
      <c r="A4" s="6">
        <f>A3+1</f>
        <v>1</v>
      </c>
      <c r="B4" s="7">
        <f t="shared" si="0"/>
        <v>-4.4550000000000001</v>
      </c>
      <c r="C4" s="8">
        <f t="shared" ref="C4:C23" si="2">2.5+B4/2</f>
        <v>0.27249999999999996</v>
      </c>
      <c r="D4" s="8">
        <f t="shared" ref="D4:D23" si="3">2.5-B4/2</f>
        <v>4.7275</v>
      </c>
      <c r="E4" s="9">
        <v>-4.4549417489999996</v>
      </c>
      <c r="F4" s="10">
        <v>-7474164.3571428601</v>
      </c>
      <c r="G4" s="9">
        <f t="shared" ref="G4:G23" si="4">F4*(2.5001661*2)/2^23</f>
        <v>-4.4552451018230608</v>
      </c>
      <c r="H4" s="10">
        <f t="shared" ref="H3:H23" si="5">(($F$3-$F$23)/($E$3-$E$23))*(E4-$E$3)+$F$3</f>
        <v>-7474181.8888272177</v>
      </c>
      <c r="I4" s="11">
        <f t="shared" si="1"/>
        <v>17.53168435767293</v>
      </c>
      <c r="J4" s="10">
        <f t="shared" ref="J4:J23" si="6">I4*1000000/2^24</f>
        <v>1.0449698184533673</v>
      </c>
      <c r="K4" s="4">
        <v>29.7840013210763</v>
      </c>
      <c r="L4" s="12"/>
    </row>
    <row r="5" spans="1:13" ht="11.25" customHeight="1" x14ac:dyDescent="0.35">
      <c r="A5" s="6">
        <f t="shared" ref="A5:A23" si="7">A4+1</f>
        <v>2</v>
      </c>
      <c r="B5" s="7">
        <f t="shared" si="0"/>
        <v>-3.96</v>
      </c>
      <c r="C5" s="8">
        <f t="shared" si="2"/>
        <v>0.52</v>
      </c>
      <c r="D5" s="8">
        <f t="shared" si="3"/>
        <v>4.4800000000000004</v>
      </c>
      <c r="E5" s="9">
        <v>-3.9599507580000002</v>
      </c>
      <c r="F5" s="10">
        <v>-6643696.6607142901</v>
      </c>
      <c r="G5" s="9">
        <f t="shared" si="4"/>
        <v>-3.9602148937704729</v>
      </c>
      <c r="H5" s="10">
        <f t="shared" si="5"/>
        <v>-6643723.1300311964</v>
      </c>
      <c r="I5" s="11">
        <f t="shared" si="1"/>
        <v>26.469316906295717</v>
      </c>
      <c r="J5" s="10">
        <f t="shared" si="6"/>
        <v>1.5776942316469977</v>
      </c>
      <c r="K5" s="4">
        <v>25.8398986335968</v>
      </c>
      <c r="L5" s="12"/>
    </row>
    <row r="6" spans="1:13" ht="11.25" customHeight="1" x14ac:dyDescent="0.35">
      <c r="A6" s="6">
        <f t="shared" si="7"/>
        <v>3</v>
      </c>
      <c r="B6" s="7">
        <f t="shared" si="0"/>
        <v>-3.4650000000000003</v>
      </c>
      <c r="C6" s="8">
        <f t="shared" si="2"/>
        <v>0.76749999999999985</v>
      </c>
      <c r="D6" s="8">
        <f t="shared" si="3"/>
        <v>4.2324999999999999</v>
      </c>
      <c r="E6" s="9">
        <v>-3.464951181</v>
      </c>
      <c r="F6" s="10">
        <v>-5813214.4047619002</v>
      </c>
      <c r="G6" s="9">
        <f t="shared" si="4"/>
        <v>-3.4651760069888549</v>
      </c>
      <c r="H6" s="10">
        <f t="shared" si="5"/>
        <v>-5813249.9662883515</v>
      </c>
      <c r="I6" s="11">
        <f t="shared" si="1"/>
        <v>35.561526451259851</v>
      </c>
      <c r="J6" s="10">
        <f t="shared" si="6"/>
        <v>2.119632151798001</v>
      </c>
      <c r="K6" s="4">
        <v>25.376038119800999</v>
      </c>
      <c r="L6" s="12"/>
    </row>
    <row r="7" spans="1:13" ht="11.25" customHeight="1" x14ac:dyDescent="0.35">
      <c r="A7" s="6">
        <f t="shared" si="7"/>
        <v>4</v>
      </c>
      <c r="B7" s="7">
        <f t="shared" si="0"/>
        <v>-2.97</v>
      </c>
      <c r="C7" s="8">
        <f t="shared" si="2"/>
        <v>1.0149999999999999</v>
      </c>
      <c r="D7" s="8">
        <f t="shared" si="3"/>
        <v>3.9850000000000003</v>
      </c>
      <c r="E7" s="9">
        <v>-2.969956861</v>
      </c>
      <c r="F7" s="10">
        <v>-4982743.05357143</v>
      </c>
      <c r="G7" s="9">
        <f t="shared" si="4"/>
        <v>-2.9701436203836855</v>
      </c>
      <c r="H7" s="10">
        <f t="shared" si="5"/>
        <v>-4982785.6223458145</v>
      </c>
      <c r="I7" s="11">
        <f t="shared" si="1"/>
        <v>42.568774384446442</v>
      </c>
      <c r="J7" s="10">
        <f t="shared" si="6"/>
        <v>2.5372966757086779</v>
      </c>
      <c r="K7" s="4">
        <v>17.283786418466999</v>
      </c>
      <c r="L7" s="12"/>
    </row>
    <row r="8" spans="1:13" ht="11.25" customHeight="1" x14ac:dyDescent="0.35">
      <c r="A8" s="6">
        <f t="shared" si="7"/>
        <v>5</v>
      </c>
      <c r="B8" s="7">
        <f t="shared" si="0"/>
        <v>-2.4750000000000001</v>
      </c>
      <c r="C8" s="8">
        <f t="shared" si="2"/>
        <v>1.2625</v>
      </c>
      <c r="D8" s="8">
        <f t="shared" si="3"/>
        <v>3.7374999999999998</v>
      </c>
      <c r="E8" s="9">
        <v>-2.4749732830000002</v>
      </c>
      <c r="F8" s="10">
        <v>-4152293.0892857099</v>
      </c>
      <c r="G8" s="9">
        <f t="shared" si="4"/>
        <v>-2.4751239822140705</v>
      </c>
      <c r="H8" s="10">
        <f t="shared" si="5"/>
        <v>-4152339.3005251945</v>
      </c>
      <c r="I8" s="11">
        <f t="shared" si="1"/>
        <v>46.211239484604448</v>
      </c>
      <c r="J8" s="10">
        <f t="shared" si="6"/>
        <v>2.7544045141103535</v>
      </c>
      <c r="K8" s="4">
        <v>16.5057098191097</v>
      </c>
      <c r="L8" s="12"/>
    </row>
    <row r="9" spans="1:13" ht="11.25" customHeight="1" x14ac:dyDescent="0.35">
      <c r="A9" s="6">
        <f t="shared" si="7"/>
        <v>6</v>
      </c>
      <c r="B9" s="7">
        <f t="shared" si="0"/>
        <v>-1.9800000000000004</v>
      </c>
      <c r="C9" s="8">
        <f t="shared" si="2"/>
        <v>1.5099999999999998</v>
      </c>
      <c r="D9" s="8">
        <f t="shared" si="3"/>
        <v>3.49</v>
      </c>
      <c r="E9" s="9">
        <v>-1.9799658899999999</v>
      </c>
      <c r="F9" s="10">
        <v>-3321826.6369047598</v>
      </c>
      <c r="G9" s="9">
        <f t="shared" si="4"/>
        <v>-1.9800945157209133</v>
      </c>
      <c r="H9" s="10">
        <f t="shared" si="5"/>
        <v>-3321853.0236837743</v>
      </c>
      <c r="I9" s="11">
        <f t="shared" si="1"/>
        <v>26.38677901448682</v>
      </c>
      <c r="J9" s="10">
        <f t="shared" si="6"/>
        <v>1.5727745899252188</v>
      </c>
      <c r="K9" s="4">
        <v>15.194150501660801</v>
      </c>
      <c r="L9" s="12"/>
    </row>
    <row r="10" spans="1:13" ht="11.25" customHeight="1" x14ac:dyDescent="0.35">
      <c r="A10" s="6">
        <f t="shared" si="7"/>
        <v>7</v>
      </c>
      <c r="B10" s="7">
        <f t="shared" si="0"/>
        <v>-1.4850000000000003</v>
      </c>
      <c r="C10" s="8">
        <f t="shared" si="2"/>
        <v>1.7574999999999998</v>
      </c>
      <c r="D10" s="8">
        <f t="shared" si="3"/>
        <v>3.2425000000000002</v>
      </c>
      <c r="E10" s="9">
        <v>-1.484969467</v>
      </c>
      <c r="F10" s="10">
        <v>-2491372.1428571399</v>
      </c>
      <c r="G10" s="9">
        <f t="shared" si="4"/>
        <v>-1.4850721774234243</v>
      </c>
      <c r="H10" s="10">
        <f t="shared" si="5"/>
        <v>-2491385.1514855698</v>
      </c>
      <c r="I10" s="11">
        <f t="shared" si="1"/>
        <v>13.008628429844975</v>
      </c>
      <c r="J10" s="10">
        <f t="shared" si="6"/>
        <v>0.77537467657595727</v>
      </c>
      <c r="K10" s="4">
        <v>12.045195502517901</v>
      </c>
      <c r="L10" s="12"/>
    </row>
    <row r="11" spans="1:13" ht="11.25" customHeight="1" x14ac:dyDescent="0.35">
      <c r="A11" s="6">
        <f t="shared" si="7"/>
        <v>8</v>
      </c>
      <c r="B11" s="7">
        <f t="shared" si="0"/>
        <v>-0.99000000000000021</v>
      </c>
      <c r="C11" s="8">
        <f t="shared" si="2"/>
        <v>2.0049999999999999</v>
      </c>
      <c r="D11" s="8">
        <f t="shared" si="3"/>
        <v>2.9950000000000001</v>
      </c>
      <c r="E11" s="9">
        <v>-0.98997660210000005</v>
      </c>
      <c r="F11" s="10">
        <v>-1660927.6904761901</v>
      </c>
      <c r="G11" s="9">
        <f t="shared" si="4"/>
        <v>-0.99005582482334686</v>
      </c>
      <c r="H11" s="10">
        <f t="shared" si="5"/>
        <v>-1660923.2488006763</v>
      </c>
      <c r="I11" s="11">
        <f t="shared" si="1"/>
        <v>-4.4416755137499422</v>
      </c>
      <c r="J11" s="10">
        <f t="shared" si="6"/>
        <v>-0.26474449120461596</v>
      </c>
      <c r="K11" s="4">
        <v>10.850692528344499</v>
      </c>
      <c r="L11" s="12"/>
    </row>
    <row r="12" spans="1:13" ht="11.25" customHeight="1" x14ac:dyDescent="0.35">
      <c r="A12" s="6">
        <f t="shared" si="7"/>
        <v>9</v>
      </c>
      <c r="B12" s="7">
        <f t="shared" si="0"/>
        <v>-0.49500000000000011</v>
      </c>
      <c r="C12" s="8">
        <f t="shared" si="2"/>
        <v>2.2524999999999999</v>
      </c>
      <c r="D12" s="8">
        <f t="shared" si="3"/>
        <v>2.7475000000000001</v>
      </c>
      <c r="E12" s="9">
        <v>-0.49497775840000002</v>
      </c>
      <c r="F12" s="10">
        <v>-830463.51785714296</v>
      </c>
      <c r="G12" s="9">
        <f t="shared" si="4"/>
        <v>-0.49502771726445516</v>
      </c>
      <c r="H12" s="10">
        <f t="shared" si="5"/>
        <v>-830451.31533357222</v>
      </c>
      <c r="I12" s="11">
        <f t="shared" si="1"/>
        <v>-12.202523570740595</v>
      </c>
      <c r="J12" s="10">
        <f t="shared" si="6"/>
        <v>-0.72732708279732439</v>
      </c>
      <c r="K12" s="4">
        <v>9.6602851766331099</v>
      </c>
      <c r="L12" s="12"/>
    </row>
    <row r="13" spans="1:13" ht="11.25" customHeight="1" x14ac:dyDescent="0.35">
      <c r="A13" s="6">
        <f t="shared" si="7"/>
        <v>10</v>
      </c>
      <c r="B13" s="7">
        <f t="shared" si="0"/>
        <v>0</v>
      </c>
      <c r="C13" s="8">
        <f t="shared" si="2"/>
        <v>2.5</v>
      </c>
      <c r="D13" s="8">
        <f t="shared" si="3"/>
        <v>2.5</v>
      </c>
      <c r="E13" s="9">
        <v>6.7938469819999996E-6</v>
      </c>
      <c r="F13" s="10">
        <v>-17.386904761904798</v>
      </c>
      <c r="G13" s="9">
        <f t="shared" si="4"/>
        <v>-1.0364091365252243E-5</v>
      </c>
      <c r="H13" s="10">
        <f t="shared" si="5"/>
        <v>-3.3589944364503026</v>
      </c>
      <c r="I13" s="11">
        <f t="shared" si="1"/>
        <v>-14.027910325454496</v>
      </c>
      <c r="J13" s="10">
        <f t="shared" si="6"/>
        <v>-0.83612861188974952</v>
      </c>
      <c r="K13" s="4">
        <v>9.6614881009222895</v>
      </c>
      <c r="L13" s="12"/>
    </row>
    <row r="14" spans="1:13" ht="11.25" customHeight="1" x14ac:dyDescent="0.35">
      <c r="A14" s="6">
        <f t="shared" si="7"/>
        <v>11</v>
      </c>
      <c r="B14" s="7">
        <f t="shared" si="0"/>
        <v>0.49500000000000011</v>
      </c>
      <c r="C14" s="8">
        <f t="shared" si="2"/>
        <v>2.7475000000000001</v>
      </c>
      <c r="D14" s="8">
        <f t="shared" si="3"/>
        <v>2.2524999999999999</v>
      </c>
      <c r="E14" s="9">
        <v>0.49500626399999997</v>
      </c>
      <c r="F14" s="10">
        <v>830451.63095238095</v>
      </c>
      <c r="G14" s="9">
        <f t="shared" si="4"/>
        <v>0.49502063164635979</v>
      </c>
      <c r="H14" s="10">
        <f t="shared" si="5"/>
        <v>830469.62548855506</v>
      </c>
      <c r="I14" s="11">
        <f t="shared" si="1"/>
        <v>-17.994536174112</v>
      </c>
      <c r="J14" s="10">
        <f t="shared" si="6"/>
        <v>-1.0725579365558624</v>
      </c>
      <c r="K14" s="4">
        <v>11.304002411603699</v>
      </c>
      <c r="L14" s="12"/>
    </row>
    <row r="15" spans="1:13" ht="11.25" customHeight="1" x14ac:dyDescent="0.35">
      <c r="A15" s="6">
        <f t="shared" si="7"/>
        <v>12</v>
      </c>
      <c r="B15" s="7">
        <f t="shared" si="0"/>
        <v>0.98999999999999932</v>
      </c>
      <c r="C15" s="8">
        <f t="shared" si="2"/>
        <v>2.9949999999999997</v>
      </c>
      <c r="D15" s="8">
        <f t="shared" si="3"/>
        <v>2.0050000000000003</v>
      </c>
      <c r="E15" s="9">
        <v>0.98999850199999995</v>
      </c>
      <c r="F15" s="10">
        <v>1660905.08333333</v>
      </c>
      <c r="G15" s="9">
        <f t="shared" si="4"/>
        <v>0.9900423490208784</v>
      </c>
      <c r="H15" s="10">
        <f t="shared" si="5"/>
        <v>1660930.476407649</v>
      </c>
      <c r="I15" s="11">
        <f t="shared" si="1"/>
        <v>-25.393074318999425</v>
      </c>
      <c r="J15" s="10">
        <f t="shared" si="6"/>
        <v>-1.5135451745390549</v>
      </c>
      <c r="K15" s="4">
        <v>12.3473617129264</v>
      </c>
      <c r="L15" s="12"/>
    </row>
    <row r="16" spans="1:13" ht="11.25" customHeight="1" x14ac:dyDescent="0.35">
      <c r="A16" s="6">
        <f t="shared" si="7"/>
        <v>13</v>
      </c>
      <c r="B16" s="7">
        <f t="shared" si="0"/>
        <v>1.4849999999999994</v>
      </c>
      <c r="C16" s="8">
        <f t="shared" si="2"/>
        <v>3.2424999999999997</v>
      </c>
      <c r="D16" s="8">
        <f t="shared" si="3"/>
        <v>1.7575000000000003</v>
      </c>
      <c r="E16" s="9">
        <v>1.484995139</v>
      </c>
      <c r="F16" s="10">
        <v>2491363.05357143</v>
      </c>
      <c r="G16" s="9">
        <f t="shared" si="4"/>
        <v>1.4850667594270166</v>
      </c>
      <c r="H16" s="10">
        <f t="shared" si="5"/>
        <v>2491398.7076390032</v>
      </c>
      <c r="I16" s="11">
        <f t="shared" si="1"/>
        <v>-35.654067573137581</v>
      </c>
      <c r="J16" s="10">
        <f t="shared" si="6"/>
        <v>-2.1251480324946392</v>
      </c>
      <c r="K16" s="4">
        <v>16.036141817399699</v>
      </c>
      <c r="L16" s="12"/>
    </row>
    <row r="17" spans="1:12" ht="11.25" customHeight="1" x14ac:dyDescent="0.35">
      <c r="A17" s="6">
        <f t="shared" si="7"/>
        <v>14</v>
      </c>
      <c r="B17" s="7">
        <f t="shared" si="0"/>
        <v>1.9799999999999995</v>
      </c>
      <c r="C17" s="8">
        <f t="shared" si="2"/>
        <v>3.4899999999999998</v>
      </c>
      <c r="D17" s="8">
        <f t="shared" si="3"/>
        <v>1.5100000000000002</v>
      </c>
      <c r="E17" s="9">
        <v>1.9799849030000001</v>
      </c>
      <c r="F17" s="10">
        <v>3321798.1666666698</v>
      </c>
      <c r="G17" s="9">
        <f t="shared" si="4"/>
        <v>1.9800775450091739</v>
      </c>
      <c r="H17" s="10">
        <f t="shared" si="5"/>
        <v>3321855.4078664538</v>
      </c>
      <c r="I17" s="11">
        <f t="shared" si="1"/>
        <v>-57.241199783980846</v>
      </c>
      <c r="J17" s="10">
        <f t="shared" si="6"/>
        <v>-3.4118413796413449</v>
      </c>
      <c r="K17" s="4">
        <v>21.044076948233499</v>
      </c>
      <c r="L17" s="12"/>
    </row>
    <row r="18" spans="1:12" ht="11.25" customHeight="1" x14ac:dyDescent="0.35">
      <c r="A18" s="6">
        <f t="shared" si="7"/>
        <v>15</v>
      </c>
      <c r="B18" s="7">
        <f t="shared" si="0"/>
        <v>2.4749999999999996</v>
      </c>
      <c r="C18" s="8">
        <f t="shared" si="2"/>
        <v>3.7374999999999998</v>
      </c>
      <c r="D18" s="8">
        <f t="shared" si="3"/>
        <v>1.2625000000000002</v>
      </c>
      <c r="E18" s="9">
        <v>2.4749722140000001</v>
      </c>
      <c r="F18" s="10">
        <v>4152228.2440476199</v>
      </c>
      <c r="G18" s="9">
        <f t="shared" si="4"/>
        <v>2.4750853288722956</v>
      </c>
      <c r="H18" s="10">
        <f t="shared" si="5"/>
        <v>4152307.9926344883</v>
      </c>
      <c r="I18" s="11">
        <f t="shared" si="1"/>
        <v>-79.748586868401617</v>
      </c>
      <c r="J18" s="10">
        <f t="shared" si="6"/>
        <v>-4.7533861916304598</v>
      </c>
      <c r="K18" s="4">
        <v>20.368479682322</v>
      </c>
      <c r="L18" s="12"/>
    </row>
    <row r="19" spans="1:12" ht="11.25" customHeight="1" x14ac:dyDescent="0.35">
      <c r="A19" s="6">
        <f t="shared" si="7"/>
        <v>16</v>
      </c>
      <c r="B19" s="7">
        <f t="shared" si="0"/>
        <v>2.9699999999999998</v>
      </c>
      <c r="C19" s="8">
        <f t="shared" si="2"/>
        <v>3.9849999999999999</v>
      </c>
      <c r="D19" s="8">
        <f t="shared" si="3"/>
        <v>1.0150000000000001</v>
      </c>
      <c r="E19" s="9">
        <v>2.969973806</v>
      </c>
      <c r="F19" s="10">
        <v>4982706.7976190504</v>
      </c>
      <c r="G19" s="9">
        <f t="shared" si="4"/>
        <v>2.9701220087162756</v>
      </c>
      <c r="H19" s="10">
        <f t="shared" si="5"/>
        <v>4982784.5369932</v>
      </c>
      <c r="I19" s="11">
        <f t="shared" si="1"/>
        <v>-77.739374149590731</v>
      </c>
      <c r="J19" s="10">
        <f t="shared" si="6"/>
        <v>-4.6336277812475402</v>
      </c>
      <c r="K19" s="4">
        <v>24.542858413252802</v>
      </c>
      <c r="L19" s="12"/>
    </row>
    <row r="20" spans="1:12" ht="11.25" customHeight="1" x14ac:dyDescent="0.35">
      <c r="A20" s="6">
        <f t="shared" si="7"/>
        <v>17</v>
      </c>
      <c r="B20" s="7">
        <f t="shared" si="0"/>
        <v>3.464999999999999</v>
      </c>
      <c r="C20" s="8">
        <f t="shared" si="2"/>
        <v>4.2324999999999999</v>
      </c>
      <c r="D20" s="8">
        <f t="shared" si="3"/>
        <v>0.76750000000000052</v>
      </c>
      <c r="E20" s="9">
        <v>3.4649705100000001</v>
      </c>
      <c r="F20" s="10">
        <v>5813190.8869047603</v>
      </c>
      <c r="G20" s="9">
        <f t="shared" si="4"/>
        <v>3.4651619883223095</v>
      </c>
      <c r="H20" s="10">
        <f t="shared" si="5"/>
        <v>5813252.8806321304</v>
      </c>
      <c r="I20" s="11">
        <f t="shared" si="1"/>
        <v>-61.993727370165288</v>
      </c>
      <c r="J20" s="10">
        <f t="shared" si="6"/>
        <v>-3.6951140982011133</v>
      </c>
      <c r="K20" s="4">
        <v>27.691632223135599</v>
      </c>
      <c r="L20" s="12"/>
    </row>
    <row r="21" spans="1:12" ht="11.25" customHeight="1" x14ac:dyDescent="0.35">
      <c r="A21" s="6">
        <f t="shared" si="7"/>
        <v>18</v>
      </c>
      <c r="B21" s="7">
        <f t="shared" si="0"/>
        <v>3.96</v>
      </c>
      <c r="C21" s="8">
        <f t="shared" si="2"/>
        <v>4.4800000000000004</v>
      </c>
      <c r="D21" s="8">
        <f t="shared" si="3"/>
        <v>0.52</v>
      </c>
      <c r="E21" s="9">
        <v>3.9599578379999998</v>
      </c>
      <c r="F21" s="10">
        <v>6643661.8452380998</v>
      </c>
      <c r="G21" s="9">
        <f t="shared" si="4"/>
        <v>3.9601941407508239</v>
      </c>
      <c r="H21" s="10">
        <f t="shared" si="5"/>
        <v>6643705.4939214885</v>
      </c>
      <c r="I21" s="11">
        <f t="shared" si="1"/>
        <v>-43.648683388717473</v>
      </c>
      <c r="J21" s="10">
        <f t="shared" si="6"/>
        <v>-2.6016642682979985</v>
      </c>
      <c r="K21" s="4">
        <v>26.924716051745499</v>
      </c>
      <c r="L21" s="12"/>
    </row>
    <row r="22" spans="1:12" ht="11.25" customHeight="1" x14ac:dyDescent="0.35">
      <c r="A22" s="6">
        <f t="shared" si="7"/>
        <v>19</v>
      </c>
      <c r="B22" s="7">
        <f t="shared" si="0"/>
        <v>4.4549999999999992</v>
      </c>
      <c r="C22" s="8">
        <f t="shared" si="2"/>
        <v>4.7274999999999991</v>
      </c>
      <c r="D22" s="8">
        <f t="shared" si="3"/>
        <v>0.27250000000000041</v>
      </c>
      <c r="E22" s="9">
        <v>4.4549600610000004</v>
      </c>
      <c r="F22" s="10">
        <v>7474158.0238095196</v>
      </c>
      <c r="G22" s="9">
        <f t="shared" si="4"/>
        <v>4.4552413266114126</v>
      </c>
      <c r="H22" s="10">
        <f t="shared" si="5"/>
        <v>7474183.0969246756</v>
      </c>
      <c r="I22" s="11">
        <f t="shared" si="1"/>
        <v>-25.073115156032145</v>
      </c>
      <c r="J22" s="10">
        <f t="shared" si="6"/>
        <v>-1.4944741222877589</v>
      </c>
      <c r="K22" s="4">
        <v>32.481854344818501</v>
      </c>
      <c r="L22" s="12"/>
    </row>
    <row r="23" spans="1:12" ht="11.25" customHeight="1" x14ac:dyDescent="0.35">
      <c r="A23" s="6">
        <f t="shared" si="7"/>
        <v>20</v>
      </c>
      <c r="B23" s="7">
        <f t="shared" si="0"/>
        <v>4.95</v>
      </c>
      <c r="C23" s="8">
        <f t="shared" si="2"/>
        <v>4.9749999999999996</v>
      </c>
      <c r="D23" s="8">
        <f t="shared" si="3"/>
        <v>2.4999999999999911E-2</v>
      </c>
      <c r="E23" s="9">
        <v>4.9499518050000004</v>
      </c>
      <c r="F23" s="10">
        <v>8304643.1190476203</v>
      </c>
      <c r="G23" s="9">
        <f t="shared" si="4"/>
        <v>4.9502819058516323</v>
      </c>
      <c r="H23" s="10">
        <f t="shared" si="5"/>
        <v>8304643.1190476213</v>
      </c>
      <c r="I23" s="11">
        <f t="shared" si="1"/>
        <v>0</v>
      </c>
      <c r="J23" s="10">
        <f t="shared" si="6"/>
        <v>0</v>
      </c>
      <c r="K23" s="4">
        <v>33.3489504232302</v>
      </c>
      <c r="L23" s="12"/>
    </row>
  </sheetData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Texas Instruments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Wu, Joseph</dc:creator>
  <cp:lastModifiedBy>Wu, Joseph</cp:lastModifiedBy>
  <dcterms:created xsi:type="dcterms:W3CDTF">2014-08-18T22:08:56Z</dcterms:created>
  <dcterms:modified xsi:type="dcterms:W3CDTF">2015-06-19T19:53:48Z</dcterms:modified>
</cp:coreProperties>
</file>