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4355" windowHeight="4695"/>
  </bookViews>
  <sheets>
    <sheet name="ADS1248" sheetId="2" r:id="rId1"/>
    <sheet name="List1" sheetId="1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35" i="2"/>
  <c r="E23"/>
  <c r="E22"/>
  <c r="E21"/>
  <c r="E20"/>
  <c r="E19"/>
  <c r="E18"/>
  <c r="E17"/>
  <c r="E16"/>
  <c r="B31"/>
  <c r="B29"/>
  <c r="B30" s="1"/>
  <c r="B27"/>
  <c r="C23" l="1"/>
  <c r="C22"/>
  <c r="C21"/>
  <c r="C20"/>
  <c r="C19"/>
  <c r="C18"/>
  <c r="C17"/>
  <c r="C16"/>
  <c r="K46" i="1"/>
  <c r="K45"/>
  <c r="K44"/>
  <c r="K43"/>
  <c r="K42"/>
  <c r="K41"/>
  <c r="K40"/>
  <c r="K39"/>
  <c r="B28" i="2" l="1"/>
  <c r="F23" i="1"/>
  <c r="J23" s="1"/>
  <c r="F30"/>
  <c r="D30"/>
  <c r="H30" s="1"/>
  <c r="L30" s="1"/>
  <c r="D24"/>
  <c r="H24" s="1"/>
  <c r="L24" s="1"/>
  <c r="D25"/>
  <c r="H25" s="1"/>
  <c r="L25" s="1"/>
  <c r="D26"/>
  <c r="H26" s="1"/>
  <c r="L26" s="1"/>
  <c r="D27"/>
  <c r="H27" s="1"/>
  <c r="L27" s="1"/>
  <c r="D28"/>
  <c r="H28" s="1"/>
  <c r="L28" s="1"/>
  <c r="D29"/>
  <c r="H29" s="1"/>
  <c r="L29" s="1"/>
  <c r="D23"/>
  <c r="H23" s="1"/>
  <c r="L23" s="1"/>
  <c r="F24"/>
  <c r="F25"/>
  <c r="F26"/>
  <c r="F27"/>
  <c r="F28"/>
  <c r="F29"/>
  <c r="J29" s="1"/>
  <c r="B36" i="2" l="1"/>
  <c r="B37"/>
  <c r="J30" i="1"/>
  <c r="J28"/>
  <c r="J24"/>
  <c r="J25"/>
  <c r="J26"/>
  <c r="J27"/>
  <c r="I23"/>
  <c r="I28"/>
  <c r="I24"/>
  <c r="I29"/>
  <c r="I25"/>
  <c r="I30"/>
  <c r="I26"/>
  <c r="I27"/>
</calcChain>
</file>

<file path=xl/sharedStrings.xml><?xml version="1.0" encoding="utf-8"?>
<sst xmlns="http://schemas.openxmlformats.org/spreadsheetml/2006/main" count="71" uniqueCount="58">
  <si>
    <t>Uout [V]</t>
  </si>
  <si>
    <t>y = kx + q</t>
  </si>
  <si>
    <t>y = 0,0056x + 0,88</t>
  </si>
  <si>
    <t>Popis:</t>
  </si>
  <si>
    <t>Uadc = 0,0056*temp + 0,88</t>
  </si>
  <si>
    <t>temp = (Uadc - 0,88)/0,0056 [°C]</t>
  </si>
  <si>
    <r>
      <t>temp [</t>
    </r>
    <r>
      <rPr>
        <b/>
        <sz val="12"/>
        <color theme="1"/>
        <rFont val="Calibri"/>
        <family val="2"/>
        <charset val="238"/>
      </rPr>
      <t>°C]</t>
    </r>
  </si>
  <si>
    <r>
      <t>R [</t>
    </r>
    <r>
      <rPr>
        <b/>
        <sz val="12"/>
        <color theme="1"/>
        <rFont val="Calibri"/>
        <family val="2"/>
        <charset val="238"/>
      </rPr>
      <t>Ω]</t>
    </r>
  </si>
  <si>
    <t>URTD [V]</t>
  </si>
  <si>
    <t>IDAC [A]</t>
  </si>
  <si>
    <t>PGA</t>
  </si>
  <si>
    <t>UIN [V]</t>
  </si>
  <si>
    <t>IDAC [uA]</t>
  </si>
  <si>
    <r>
      <t>temp [</t>
    </r>
    <r>
      <rPr>
        <b/>
        <sz val="12"/>
        <color theme="4" tint="0.59999389629810485"/>
        <rFont val="Calibri"/>
        <family val="2"/>
        <charset val="238"/>
      </rPr>
      <t>°C]</t>
    </r>
  </si>
  <si>
    <r>
      <t>R [</t>
    </r>
    <r>
      <rPr>
        <b/>
        <sz val="12"/>
        <color theme="4" tint="0.59999389629810485"/>
        <rFont val="Calibri"/>
        <family val="2"/>
        <charset val="238"/>
      </rPr>
      <t>Ω]</t>
    </r>
  </si>
  <si>
    <t>ADC Urefint</t>
  </si>
  <si>
    <t>Urefint [V]</t>
  </si>
  <si>
    <t>Urefext [V]</t>
  </si>
  <si>
    <t>Rbias [Ω]</t>
  </si>
  <si>
    <t>ADC (16bit)</t>
  </si>
  <si>
    <t>ADC (24bit)</t>
  </si>
  <si>
    <t>Rozlišení</t>
  </si>
  <si>
    <t>AVSS</t>
  </si>
  <si>
    <t>AVDD</t>
  </si>
  <si>
    <t>Bits</t>
  </si>
  <si>
    <t>V</t>
  </si>
  <si>
    <t>SPS</t>
  </si>
  <si>
    <t>V/V</t>
  </si>
  <si>
    <t>µVpp</t>
  </si>
  <si>
    <t>Sampling rate</t>
  </si>
  <si>
    <t>PGA gain</t>
  </si>
  <si>
    <t>Noise</t>
  </si>
  <si>
    <t>Rbias</t>
  </si>
  <si>
    <t>IDAC</t>
  </si>
  <si>
    <t>Jednotky</t>
  </si>
  <si>
    <t>Parametr</t>
  </si>
  <si>
    <t>Hodnota</t>
  </si>
  <si>
    <t>ADS 1248</t>
  </si>
  <si>
    <t>RTD Pt1000</t>
  </si>
  <si>
    <t>A</t>
  </si>
  <si>
    <t>Ω</t>
  </si>
  <si>
    <r>
      <t>temp [</t>
    </r>
    <r>
      <rPr>
        <b/>
        <sz val="12"/>
        <color theme="0"/>
        <rFont val="Calibri"/>
        <family val="2"/>
        <charset val="238"/>
      </rPr>
      <t>°C]</t>
    </r>
  </si>
  <si>
    <r>
      <t>R [</t>
    </r>
    <r>
      <rPr>
        <b/>
        <sz val="12"/>
        <color theme="0"/>
        <rFont val="Calibri"/>
        <family val="2"/>
        <charset val="238"/>
      </rPr>
      <t>Ω]</t>
    </r>
  </si>
  <si>
    <t>Citlivost</t>
  </si>
  <si>
    <t>[Ω/°C]</t>
  </si>
  <si>
    <t>Vref</t>
  </si>
  <si>
    <t>PGA * URTD-max</t>
  </si>
  <si>
    <t>LSB size</t>
  </si>
  <si>
    <t>uV</t>
  </si>
  <si>
    <t>°C</t>
  </si>
  <si>
    <t>Noise Free Resolution</t>
  </si>
  <si>
    <t>Resolution of 1 code</t>
  </si>
  <si>
    <t>Common mode voltage</t>
  </si>
  <si>
    <t>VCM = (AINp + AINn)/2</t>
  </si>
  <si>
    <t>VCM dolní mez</t>
  </si>
  <si>
    <t>VCM hodní mez</t>
  </si>
  <si>
    <t>max 1,65</t>
  </si>
  <si>
    <t>ADCOUT</t>
  </si>
</sst>
</file>

<file path=xl/styles.xml><?xml version="1.0" encoding="utf-8"?>
<styleSheet xmlns="http://schemas.openxmlformats.org/spreadsheetml/2006/main">
  <numFmts count="1">
    <numFmt numFmtId="164" formatCode="0.0000000"/>
  </numFmts>
  <fonts count="10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4" tint="0.59999389629810485"/>
      <name val="Calibri"/>
      <family val="2"/>
      <charset val="238"/>
      <scheme val="minor"/>
    </font>
    <font>
      <b/>
      <sz val="12"/>
      <color theme="4" tint="0.59999389629810485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1" fontId="3" fillId="0" borderId="1" xfId="0" applyNumberFormat="1" applyFont="1" applyBorder="1"/>
    <xf numFmtId="2" fontId="3" fillId="0" borderId="1" xfId="0" applyNumberFormat="1" applyFont="1" applyBorder="1"/>
    <xf numFmtId="1" fontId="3" fillId="0" borderId="1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4" fillId="4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11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11" fontId="3" fillId="7" borderId="1" xfId="0" applyNumberFormat="1" applyFont="1" applyFill="1" applyBorder="1" applyAlignment="1">
      <alignment horizontal="center"/>
    </xf>
    <xf numFmtId="2" fontId="3" fillId="7" borderId="1" xfId="0" applyNumberFormat="1" applyFont="1" applyFill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0" borderId="0" xfId="0" applyAlignment="1"/>
    <xf numFmtId="0" fontId="1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/>
      <c:scatterChart>
        <c:scatterStyle val="smoothMarker"/>
        <c:ser>
          <c:idx val="1"/>
          <c:order val="0"/>
          <c:tx>
            <c:v>Uout = f(temp)</c:v>
          </c:tx>
          <c:trendline>
            <c:trendlineType val="linear"/>
            <c:dispEq val="1"/>
            <c:trendlineLbl>
              <c:numFmt formatCode="General" sourceLinked="0"/>
            </c:trendlineLbl>
          </c:trendline>
          <c:xVal>
            <c:numRef>
              <c:f>List1!$A$2:$A$8</c:f>
              <c:numCache>
                <c:formatCode>General</c:formatCode>
                <c:ptCount val="7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</c:numCache>
            </c:numRef>
          </c:xVal>
          <c:yVal>
            <c:numRef>
              <c:f>List1!$C$2:$C$8</c:f>
              <c:numCache>
                <c:formatCode>General</c:formatCode>
                <c:ptCount val="7"/>
                <c:pt idx="0">
                  <c:v>0.88</c:v>
                </c:pt>
                <c:pt idx="1">
                  <c:v>1.2</c:v>
                </c:pt>
                <c:pt idx="2">
                  <c:v>1.5</c:v>
                </c:pt>
                <c:pt idx="3">
                  <c:v>1.78</c:v>
                </c:pt>
                <c:pt idx="4">
                  <c:v>2.06</c:v>
                </c:pt>
                <c:pt idx="5">
                  <c:v>2.3199999999999998</c:v>
                </c:pt>
                <c:pt idx="6">
                  <c:v>2.57</c:v>
                </c:pt>
              </c:numCache>
            </c:numRef>
          </c:yVal>
          <c:smooth val="1"/>
        </c:ser>
        <c:axId val="120485760"/>
        <c:axId val="120487296"/>
      </c:scatterChart>
      <c:valAx>
        <c:axId val="120485760"/>
        <c:scaling>
          <c:orientation val="minMax"/>
          <c:max val="300"/>
        </c:scaling>
        <c:axPos val="b"/>
        <c:majorGridlines/>
        <c:numFmt formatCode="General" sourceLinked="1"/>
        <c:tickLblPos val="nextTo"/>
        <c:crossAx val="120487296"/>
        <c:crosses val="autoZero"/>
        <c:crossBetween val="midCat"/>
      </c:valAx>
      <c:valAx>
        <c:axId val="120487296"/>
        <c:scaling>
          <c:orientation val="minMax"/>
        </c:scaling>
        <c:axPos val="l"/>
        <c:majorGridlines/>
        <c:numFmt formatCode="General" sourceLinked="1"/>
        <c:tickLblPos val="nextTo"/>
        <c:crossAx val="12048576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autoTitleDeleted val="1"/>
    <c:plotArea>
      <c:layout/>
      <c:scatterChart>
        <c:scatterStyle val="smoothMarker"/>
        <c:ser>
          <c:idx val="0"/>
          <c:order val="0"/>
          <c:tx>
            <c:v>Uout = f(temp)</c:v>
          </c:tx>
          <c:trendline>
            <c:trendlineType val="linear"/>
            <c:dispEq val="1"/>
            <c:trendlineLbl>
              <c:numFmt formatCode="General" sourceLinked="0"/>
            </c:trendlineLbl>
          </c:trendline>
          <c:xVal>
            <c:numRef>
              <c:f>(List1!$A$2,List1!$A$8)</c:f>
              <c:numCache>
                <c:formatCode>General</c:formatCode>
                <c:ptCount val="2"/>
                <c:pt idx="0">
                  <c:v>0</c:v>
                </c:pt>
                <c:pt idx="1">
                  <c:v>300</c:v>
                </c:pt>
              </c:numCache>
            </c:numRef>
          </c:xVal>
          <c:yVal>
            <c:numRef>
              <c:f>(List1!$C$2,List1!$C$8)</c:f>
              <c:numCache>
                <c:formatCode>General</c:formatCode>
                <c:ptCount val="2"/>
                <c:pt idx="0">
                  <c:v>0.88</c:v>
                </c:pt>
                <c:pt idx="1">
                  <c:v>2.57</c:v>
                </c:pt>
              </c:numCache>
            </c:numRef>
          </c:yVal>
          <c:smooth val="1"/>
        </c:ser>
        <c:axId val="120511872"/>
        <c:axId val="121394304"/>
      </c:scatterChart>
      <c:valAx>
        <c:axId val="120511872"/>
        <c:scaling>
          <c:orientation val="minMax"/>
          <c:max val="300"/>
        </c:scaling>
        <c:axPos val="b"/>
        <c:majorGridlines/>
        <c:numFmt formatCode="General" sourceLinked="1"/>
        <c:tickLblPos val="nextTo"/>
        <c:crossAx val="121394304"/>
        <c:crosses val="autoZero"/>
        <c:crossBetween val="midCat"/>
      </c:valAx>
      <c:valAx>
        <c:axId val="121394304"/>
        <c:scaling>
          <c:orientation val="minMax"/>
        </c:scaling>
        <c:axPos val="l"/>
        <c:majorGridlines/>
        <c:numFmt formatCode="General" sourceLinked="1"/>
        <c:tickLblPos val="nextTo"/>
        <c:crossAx val="12051187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152400</xdr:colOff>
      <xdr:row>0</xdr:row>
      <xdr:rowOff>161925</xdr:rowOff>
    </xdr:from>
    <xdr:to>
      <xdr:col>21</xdr:col>
      <xdr:colOff>457200</xdr:colOff>
      <xdr:row>14</xdr:row>
      <xdr:rowOff>161925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295275</xdr:colOff>
      <xdr:row>0</xdr:row>
      <xdr:rowOff>161925</xdr:rowOff>
    </xdr:from>
    <xdr:to>
      <xdr:col>13</xdr:col>
      <xdr:colOff>600075</xdr:colOff>
      <xdr:row>15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topLeftCell="A10" workbookViewId="0">
      <selection activeCell="B36" sqref="B36"/>
    </sheetView>
  </sheetViews>
  <sheetFormatPr defaultRowHeight="15"/>
  <cols>
    <col min="1" max="1" width="23.42578125" customWidth="1"/>
    <col min="2" max="3" width="15.7109375" customWidth="1"/>
    <col min="5" max="5" width="17" customWidth="1"/>
  </cols>
  <sheetData>
    <row r="1" spans="1:5" ht="15.75">
      <c r="A1" s="30" t="s">
        <v>37</v>
      </c>
      <c r="B1" s="30"/>
      <c r="C1" s="30"/>
    </row>
    <row r="2" spans="1:5" ht="15.75">
      <c r="A2" s="17" t="s">
        <v>35</v>
      </c>
      <c r="B2" s="18" t="s">
        <v>36</v>
      </c>
      <c r="C2" s="18" t="s">
        <v>34</v>
      </c>
    </row>
    <row r="3" spans="1:5" ht="15.75">
      <c r="A3" s="6" t="s">
        <v>21</v>
      </c>
      <c r="B3" s="23">
        <v>24</v>
      </c>
      <c r="C3" s="16" t="s">
        <v>24</v>
      </c>
    </row>
    <row r="4" spans="1:5" ht="15.75">
      <c r="A4" s="6" t="s">
        <v>22</v>
      </c>
      <c r="B4" s="23">
        <v>0</v>
      </c>
      <c r="C4" s="16" t="s">
        <v>25</v>
      </c>
    </row>
    <row r="5" spans="1:5" ht="15.75">
      <c r="A5" s="6" t="s">
        <v>23</v>
      </c>
      <c r="B5" s="23">
        <v>3.3</v>
      </c>
      <c r="C5" s="16" t="s">
        <v>25</v>
      </c>
    </row>
    <row r="6" spans="1:5" ht="15.75">
      <c r="A6" s="6" t="s">
        <v>29</v>
      </c>
      <c r="B6" s="23">
        <v>320</v>
      </c>
      <c r="C6" s="16" t="s">
        <v>26</v>
      </c>
    </row>
    <row r="7" spans="1:5" ht="15.75">
      <c r="A7" s="6" t="s">
        <v>30</v>
      </c>
      <c r="B7" s="23">
        <v>1</v>
      </c>
      <c r="C7" s="16" t="s">
        <v>27</v>
      </c>
    </row>
    <row r="8" spans="1:5" ht="15.75">
      <c r="A8" s="6" t="s">
        <v>31</v>
      </c>
      <c r="B8" s="23">
        <v>17.739999999999998</v>
      </c>
      <c r="C8" s="16" t="s">
        <v>28</v>
      </c>
    </row>
    <row r="9" spans="1:5" ht="15.75">
      <c r="A9" s="6" t="s">
        <v>32</v>
      </c>
      <c r="B9" s="27">
        <v>4700</v>
      </c>
      <c r="C9" s="16" t="s">
        <v>40</v>
      </c>
    </row>
    <row r="10" spans="1:5" ht="15.75">
      <c r="A10" s="6" t="s">
        <v>33</v>
      </c>
      <c r="B10" s="24">
        <v>2.5000000000000001E-4</v>
      </c>
      <c r="C10" s="16" t="s">
        <v>39</v>
      </c>
    </row>
    <row r="13" spans="1:5" ht="15.75">
      <c r="A13" s="30" t="s">
        <v>38</v>
      </c>
      <c r="B13" s="31"/>
      <c r="C13" s="31"/>
    </row>
    <row r="14" spans="1:5" ht="15.75">
      <c r="A14" s="19" t="s">
        <v>43</v>
      </c>
      <c r="B14" s="20">
        <v>3.85</v>
      </c>
      <c r="C14" s="20" t="s">
        <v>44</v>
      </c>
    </row>
    <row r="15" spans="1:5" ht="15.75">
      <c r="A15" s="18" t="s">
        <v>41</v>
      </c>
      <c r="B15" s="18" t="s">
        <v>42</v>
      </c>
      <c r="C15" s="18" t="s">
        <v>8</v>
      </c>
      <c r="E15" s="28" t="s">
        <v>57</v>
      </c>
    </row>
    <row r="16" spans="1:5" ht="15.75">
      <c r="A16" s="5">
        <v>0</v>
      </c>
      <c r="B16" s="25">
        <v>1000</v>
      </c>
      <c r="C16" s="5">
        <f>B16*(B10)</f>
        <v>0.25</v>
      </c>
      <c r="E16" s="29">
        <f>((8388607*C16*B7)/B27)</f>
        <v>1784810</v>
      </c>
    </row>
    <row r="17" spans="1:5" ht="15.75">
      <c r="A17" s="5">
        <v>50</v>
      </c>
      <c r="B17" s="25">
        <v>1194</v>
      </c>
      <c r="C17" s="5">
        <f>B17*(B10)</f>
        <v>0.29849999999999999</v>
      </c>
      <c r="E17" s="29">
        <f>((8388607*C17*B7)/B27)</f>
        <v>2131063.1399999997</v>
      </c>
    </row>
    <row r="18" spans="1:5" ht="15.75">
      <c r="A18" s="5">
        <v>100</v>
      </c>
      <c r="B18" s="25">
        <v>1385</v>
      </c>
      <c r="C18" s="5">
        <f>B18*(B10)</f>
        <v>0.34625</v>
      </c>
      <c r="E18" s="29">
        <f>((8388607*C18*B7)/B27)</f>
        <v>2471961.85</v>
      </c>
    </row>
    <row r="19" spans="1:5" ht="15.75">
      <c r="A19" s="5">
        <v>150</v>
      </c>
      <c r="B19" s="25">
        <v>1573</v>
      </c>
      <c r="C19" s="5">
        <f>B19*(B10)</f>
        <v>0.39324999999999999</v>
      </c>
      <c r="E19" s="29">
        <f>((8388607*C19*B7)/B27)</f>
        <v>2807506.1299999994</v>
      </c>
    </row>
    <row r="20" spans="1:5" ht="15.75">
      <c r="A20" s="5">
        <v>200</v>
      </c>
      <c r="B20" s="25">
        <v>1758</v>
      </c>
      <c r="C20" s="5">
        <f>B20*(B10)</f>
        <v>0.4395</v>
      </c>
      <c r="E20" s="29">
        <f>((8388607*C20*B7)/B27)</f>
        <v>3137695.98</v>
      </c>
    </row>
    <row r="21" spans="1:5" ht="15.75">
      <c r="A21" s="5">
        <v>250</v>
      </c>
      <c r="B21" s="25">
        <v>1941</v>
      </c>
      <c r="C21" s="5">
        <f>B21*(B10)</f>
        <v>0.48525000000000001</v>
      </c>
      <c r="E21" s="29">
        <f>((8388607*C21*B7)/B27)</f>
        <v>3464316.21</v>
      </c>
    </row>
    <row r="22" spans="1:5" ht="15.75">
      <c r="A22" s="5">
        <v>300</v>
      </c>
      <c r="B22" s="25">
        <v>2120</v>
      </c>
      <c r="C22" s="5">
        <f>B22*(B10)</f>
        <v>0.53</v>
      </c>
      <c r="E22" s="29">
        <f>((8388607*C22*B7)/B27)</f>
        <v>3783797.1999999997</v>
      </c>
    </row>
    <row r="23" spans="1:5" ht="15.75">
      <c r="A23" s="12">
        <v>500</v>
      </c>
      <c r="B23" s="25">
        <v>2809</v>
      </c>
      <c r="C23" s="5">
        <f>B23*(B10)</f>
        <v>0.70225000000000004</v>
      </c>
      <c r="E23" s="29">
        <f>((8388607*C23*B7)/B27)</f>
        <v>5013531.29</v>
      </c>
    </row>
    <row r="26" spans="1:5" ht="15.75">
      <c r="A26" s="30" t="s">
        <v>21</v>
      </c>
      <c r="B26" s="30"/>
      <c r="C26" s="30"/>
    </row>
    <row r="27" spans="1:5" ht="15.75">
      <c r="A27" s="13" t="s">
        <v>45</v>
      </c>
      <c r="B27" s="27">
        <f>(B10*B9)</f>
        <v>1.175</v>
      </c>
      <c r="C27" s="2" t="s">
        <v>25</v>
      </c>
    </row>
    <row r="28" spans="1:5" ht="15.75">
      <c r="A28" s="13" t="s">
        <v>46</v>
      </c>
      <c r="B28" s="23">
        <f>(B7*C23)</f>
        <v>0.70225000000000004</v>
      </c>
      <c r="C28" s="2" t="s">
        <v>25</v>
      </c>
      <c r="D28" s="15" t="s">
        <v>56</v>
      </c>
    </row>
    <row r="29" spans="1:5" ht="15.75">
      <c r="A29" s="13" t="s">
        <v>47</v>
      </c>
      <c r="B29" s="26">
        <f>((2*(B27/B7))/(2^B3-1))*1000000</f>
        <v>0.14007092357104564</v>
      </c>
      <c r="C29" s="2" t="s">
        <v>48</v>
      </c>
    </row>
    <row r="30" spans="1:5" ht="15.75">
      <c r="A30" s="13" t="s">
        <v>51</v>
      </c>
      <c r="B30" s="26">
        <f>(B29*0.000001)/(B14*B10)</f>
        <v>1.4552823228160584E-4</v>
      </c>
      <c r="C30" s="2" t="s">
        <v>49</v>
      </c>
    </row>
    <row r="31" spans="1:5" ht="15.75">
      <c r="A31" s="13" t="s">
        <v>50</v>
      </c>
      <c r="B31" s="26">
        <f>(B8*0.000001)/(B14*B10)</f>
        <v>1.8431168831168826E-2</v>
      </c>
      <c r="C31" s="2" t="s">
        <v>49</v>
      </c>
    </row>
    <row r="34" spans="1:3" ht="15.75">
      <c r="A34" s="30" t="s">
        <v>52</v>
      </c>
      <c r="B34" s="30"/>
      <c r="C34" s="30"/>
    </row>
    <row r="35" spans="1:3" ht="15.75">
      <c r="A35" s="21" t="s">
        <v>53</v>
      </c>
      <c r="B35" s="23">
        <f>(C23+2*B27)/2</f>
        <v>1.526125</v>
      </c>
      <c r="C35" s="22" t="s">
        <v>25</v>
      </c>
    </row>
    <row r="36" spans="1:3" ht="15.75">
      <c r="A36" s="21" t="s">
        <v>54</v>
      </c>
      <c r="B36" s="23">
        <f>B4+0.1+(B28/2)</f>
        <v>0.451125</v>
      </c>
      <c r="C36" s="22" t="s">
        <v>25</v>
      </c>
    </row>
    <row r="37" spans="1:3" ht="15.75">
      <c r="A37" s="21" t="s">
        <v>55</v>
      </c>
      <c r="B37" s="23">
        <f>B5-0.1-(B28/2)</f>
        <v>2.8488749999999996</v>
      </c>
      <c r="C37" s="22" t="s">
        <v>25</v>
      </c>
    </row>
  </sheetData>
  <mergeCells count="4">
    <mergeCell ref="A1:C1"/>
    <mergeCell ref="A13:C13"/>
    <mergeCell ref="A26:C26"/>
    <mergeCell ref="A34:C3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46"/>
  <sheetViews>
    <sheetView topLeftCell="A18" workbookViewId="0">
      <selection activeCell="J23" sqref="J23"/>
    </sheetView>
  </sheetViews>
  <sheetFormatPr defaultRowHeight="15"/>
  <cols>
    <col min="1" max="11" width="12.7109375" customWidth="1"/>
    <col min="12" max="12" width="13.7109375" customWidth="1"/>
    <col min="13" max="13" width="9.140625" customWidth="1"/>
  </cols>
  <sheetData>
    <row r="1" spans="1:4" ht="15.75">
      <c r="A1" s="1" t="s">
        <v>6</v>
      </c>
      <c r="B1" s="1" t="s">
        <v>7</v>
      </c>
      <c r="C1" s="1" t="s">
        <v>0</v>
      </c>
    </row>
    <row r="2" spans="1:4" ht="15.75">
      <c r="A2" s="2">
        <v>0</v>
      </c>
      <c r="B2" s="2">
        <v>1000</v>
      </c>
      <c r="C2" s="2">
        <v>0.88</v>
      </c>
    </row>
    <row r="3" spans="1:4" ht="15.75">
      <c r="A3" s="2">
        <v>50</v>
      </c>
      <c r="B3" s="2">
        <v>1194</v>
      </c>
      <c r="C3" s="2">
        <v>1.2</v>
      </c>
    </row>
    <row r="4" spans="1:4" ht="15.75">
      <c r="A4" s="2">
        <v>100</v>
      </c>
      <c r="B4" s="2">
        <v>1385</v>
      </c>
      <c r="C4" s="2">
        <v>1.5</v>
      </c>
    </row>
    <row r="5" spans="1:4" ht="15.75">
      <c r="A5" s="2">
        <v>150</v>
      </c>
      <c r="B5" s="2">
        <v>1573</v>
      </c>
      <c r="C5" s="2">
        <v>1.78</v>
      </c>
    </row>
    <row r="6" spans="1:4" ht="15.75">
      <c r="A6" s="2">
        <v>200</v>
      </c>
      <c r="B6" s="2">
        <v>1758</v>
      </c>
      <c r="C6" s="2">
        <v>2.06</v>
      </c>
    </row>
    <row r="7" spans="1:4" ht="15.75">
      <c r="A7" s="2">
        <v>250</v>
      </c>
      <c r="B7" s="2">
        <v>1941</v>
      </c>
      <c r="C7" s="2">
        <v>2.3199999999999998</v>
      </c>
    </row>
    <row r="8" spans="1:4" ht="15.75">
      <c r="A8" s="2">
        <v>300</v>
      </c>
      <c r="B8" s="2">
        <v>2120</v>
      </c>
      <c r="C8" s="2">
        <v>2.57</v>
      </c>
    </row>
    <row r="11" spans="1:4" ht="15.75">
      <c r="A11" s="3" t="s">
        <v>3</v>
      </c>
    </row>
    <row r="12" spans="1:4">
      <c r="A12" s="32" t="s">
        <v>1</v>
      </c>
      <c r="B12" s="32"/>
    </row>
    <row r="13" spans="1:4">
      <c r="A13" s="32" t="s">
        <v>2</v>
      </c>
      <c r="B13" s="32"/>
    </row>
    <row r="14" spans="1:4">
      <c r="A14" s="32" t="s">
        <v>4</v>
      </c>
      <c r="B14" s="32"/>
      <c r="C14" s="32"/>
    </row>
    <row r="15" spans="1:4" ht="15.75">
      <c r="A15" s="33" t="s">
        <v>5</v>
      </c>
      <c r="B15" s="33"/>
      <c r="C15" s="33"/>
      <c r="D15" s="33"/>
    </row>
    <row r="21" spans="1:27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>
      <c r="A22" s="11" t="s">
        <v>13</v>
      </c>
      <c r="B22" s="11" t="s">
        <v>14</v>
      </c>
      <c r="C22" s="11" t="s">
        <v>9</v>
      </c>
      <c r="D22" s="11" t="s">
        <v>8</v>
      </c>
      <c r="E22" s="11" t="s">
        <v>18</v>
      </c>
      <c r="F22" s="11" t="s">
        <v>17</v>
      </c>
      <c r="G22" s="11" t="s">
        <v>10</v>
      </c>
      <c r="H22" s="11" t="s">
        <v>11</v>
      </c>
      <c r="I22" s="11" t="s">
        <v>19</v>
      </c>
      <c r="J22" s="11" t="s">
        <v>20</v>
      </c>
      <c r="K22" s="11" t="s">
        <v>16</v>
      </c>
      <c r="L22" s="11" t="s">
        <v>15</v>
      </c>
    </row>
    <row r="23" spans="1:27" ht="15.75">
      <c r="A23" s="5">
        <v>0</v>
      </c>
      <c r="B23" s="5">
        <v>1000</v>
      </c>
      <c r="C23" s="7">
        <v>5.0000000000000001E-4</v>
      </c>
      <c r="D23" s="8">
        <f>(B23*C23)</f>
        <v>0.5</v>
      </c>
      <c r="E23" s="8">
        <v>10000</v>
      </c>
      <c r="F23" s="8">
        <f>(E23*C23)</f>
        <v>5</v>
      </c>
      <c r="G23" s="9">
        <v>4</v>
      </c>
      <c r="H23" s="2">
        <f>(G23*D23)</f>
        <v>2</v>
      </c>
      <c r="I23" s="10">
        <f>((32767*D23*G23)/F23)</f>
        <v>13106.8</v>
      </c>
      <c r="J23" s="10">
        <f>((8388607*D23*G23)/F23)</f>
        <v>3355442.8</v>
      </c>
      <c r="K23" s="6">
        <v>2.048</v>
      </c>
      <c r="L23" s="6">
        <f t="shared" ref="L23:L30" si="0">((H23/K23)*2^16)</f>
        <v>64000</v>
      </c>
    </row>
    <row r="24" spans="1:27" ht="15.75">
      <c r="A24" s="5">
        <v>50</v>
      </c>
      <c r="B24" s="5">
        <v>1194</v>
      </c>
      <c r="C24" s="7">
        <v>5.0000000000000001E-4</v>
      </c>
      <c r="D24" s="8">
        <f t="shared" ref="D24:D30" si="1">(B24*C24)</f>
        <v>0.59699999999999998</v>
      </c>
      <c r="E24" s="8">
        <v>10000</v>
      </c>
      <c r="F24" s="8">
        <f t="shared" ref="F24:F30" si="2">(E24*C24)</f>
        <v>5</v>
      </c>
      <c r="G24" s="9">
        <v>4</v>
      </c>
      <c r="H24" s="2">
        <f t="shared" ref="H24:H30" si="3">(G24*D24)</f>
        <v>2.3879999999999999</v>
      </c>
      <c r="I24" s="10">
        <f t="shared" ref="I24:I30" si="4">((32767*D24*G24)/F24)</f>
        <v>15649.519199999999</v>
      </c>
      <c r="J24" s="10">
        <f t="shared" ref="J24:J30" si="5">((8388607*D24*G24)/F24)</f>
        <v>4006398.7031999999</v>
      </c>
      <c r="K24" s="6">
        <v>2.048</v>
      </c>
      <c r="L24" s="6">
        <f t="shared" si="0"/>
        <v>76416</v>
      </c>
    </row>
    <row r="25" spans="1:27" ht="15.75">
      <c r="A25" s="5">
        <v>100</v>
      </c>
      <c r="B25" s="5">
        <v>1385</v>
      </c>
      <c r="C25" s="7">
        <v>5.0000000000000001E-4</v>
      </c>
      <c r="D25" s="8">
        <f t="shared" si="1"/>
        <v>0.6925</v>
      </c>
      <c r="E25" s="8">
        <v>10000</v>
      </c>
      <c r="F25" s="8">
        <f t="shared" si="2"/>
        <v>5</v>
      </c>
      <c r="G25" s="9">
        <v>4</v>
      </c>
      <c r="H25" s="2">
        <f t="shared" si="3"/>
        <v>2.77</v>
      </c>
      <c r="I25" s="10">
        <f t="shared" si="4"/>
        <v>18152.917999999998</v>
      </c>
      <c r="J25" s="10">
        <f t="shared" si="5"/>
        <v>4647288.2779999999</v>
      </c>
      <c r="K25" s="6">
        <v>2.048</v>
      </c>
      <c r="L25" s="6">
        <f t="shared" si="0"/>
        <v>88640</v>
      </c>
    </row>
    <row r="26" spans="1:27" ht="15.75">
      <c r="A26" s="5">
        <v>150</v>
      </c>
      <c r="B26" s="5">
        <v>1573</v>
      </c>
      <c r="C26" s="7">
        <v>5.0000000000000001E-4</v>
      </c>
      <c r="D26" s="8">
        <f t="shared" si="1"/>
        <v>0.78649999999999998</v>
      </c>
      <c r="E26" s="8">
        <v>10000</v>
      </c>
      <c r="F26" s="8">
        <f t="shared" si="2"/>
        <v>5</v>
      </c>
      <c r="G26" s="9">
        <v>4</v>
      </c>
      <c r="H26" s="2">
        <f t="shared" si="3"/>
        <v>3.1459999999999999</v>
      </c>
      <c r="I26" s="10">
        <f t="shared" si="4"/>
        <v>20616.9964</v>
      </c>
      <c r="J26" s="10">
        <f t="shared" si="5"/>
        <v>5278111.5243999995</v>
      </c>
      <c r="K26" s="6">
        <v>2.048</v>
      </c>
      <c r="L26" s="6">
        <f t="shared" si="0"/>
        <v>100672</v>
      </c>
    </row>
    <row r="27" spans="1:27" ht="15.75">
      <c r="A27" s="5">
        <v>200</v>
      </c>
      <c r="B27" s="5">
        <v>1758</v>
      </c>
      <c r="C27" s="7">
        <v>5.0000000000000001E-4</v>
      </c>
      <c r="D27" s="8">
        <f t="shared" si="1"/>
        <v>0.879</v>
      </c>
      <c r="E27" s="8">
        <v>10000</v>
      </c>
      <c r="F27" s="8">
        <f t="shared" si="2"/>
        <v>5</v>
      </c>
      <c r="G27" s="9">
        <v>4</v>
      </c>
      <c r="H27" s="2">
        <f t="shared" si="3"/>
        <v>3.516</v>
      </c>
      <c r="I27" s="10">
        <f t="shared" si="4"/>
        <v>23041.754399999998</v>
      </c>
      <c r="J27" s="10">
        <f t="shared" si="5"/>
        <v>5898868.4424000001</v>
      </c>
      <c r="K27" s="6">
        <v>2.048</v>
      </c>
      <c r="L27" s="6">
        <f t="shared" si="0"/>
        <v>112512</v>
      </c>
    </row>
    <row r="28" spans="1:27" ht="15.75">
      <c r="A28" s="5">
        <v>250</v>
      </c>
      <c r="B28" s="5">
        <v>1941</v>
      </c>
      <c r="C28" s="7">
        <v>5.0000000000000001E-4</v>
      </c>
      <c r="D28" s="8">
        <f t="shared" si="1"/>
        <v>0.97050000000000003</v>
      </c>
      <c r="E28" s="8">
        <v>10000</v>
      </c>
      <c r="F28" s="8">
        <f t="shared" si="2"/>
        <v>5</v>
      </c>
      <c r="G28" s="9">
        <v>4</v>
      </c>
      <c r="H28" s="2">
        <f t="shared" si="3"/>
        <v>3.8820000000000001</v>
      </c>
      <c r="I28" s="10">
        <f t="shared" si="4"/>
        <v>25440.2988</v>
      </c>
      <c r="J28" s="10">
        <f t="shared" si="5"/>
        <v>6512914.4748</v>
      </c>
      <c r="K28" s="6">
        <v>2.048</v>
      </c>
      <c r="L28" s="6">
        <f t="shared" si="0"/>
        <v>124224</v>
      </c>
    </row>
    <row r="29" spans="1:27" ht="15.75">
      <c r="A29" s="5">
        <v>300</v>
      </c>
      <c r="B29" s="5">
        <v>2120</v>
      </c>
      <c r="C29" s="7">
        <v>5.0000000000000001E-4</v>
      </c>
      <c r="D29" s="8">
        <f t="shared" si="1"/>
        <v>1.06</v>
      </c>
      <c r="E29" s="8">
        <v>10000</v>
      </c>
      <c r="F29" s="8">
        <f t="shared" si="2"/>
        <v>5</v>
      </c>
      <c r="G29" s="9">
        <v>4</v>
      </c>
      <c r="H29" s="2">
        <f t="shared" si="3"/>
        <v>4.24</v>
      </c>
      <c r="I29" s="10">
        <f t="shared" si="4"/>
        <v>27786.416000000005</v>
      </c>
      <c r="J29" s="10">
        <f t="shared" si="5"/>
        <v>7113538.7359999996</v>
      </c>
      <c r="K29" s="6">
        <v>2.048</v>
      </c>
      <c r="L29" s="6">
        <f t="shared" si="0"/>
        <v>135680</v>
      </c>
    </row>
    <row r="30" spans="1:27" ht="15.75">
      <c r="A30" s="12">
        <v>500</v>
      </c>
      <c r="B30" s="12">
        <v>2809</v>
      </c>
      <c r="C30" s="7">
        <v>5.0000000000000001E-4</v>
      </c>
      <c r="D30" s="8">
        <f t="shared" si="1"/>
        <v>1.4045000000000001</v>
      </c>
      <c r="E30" s="8">
        <v>10000</v>
      </c>
      <c r="F30" s="8">
        <f t="shared" si="2"/>
        <v>5</v>
      </c>
      <c r="G30" s="9">
        <v>4</v>
      </c>
      <c r="H30" s="2">
        <f t="shared" si="3"/>
        <v>5.6180000000000003</v>
      </c>
      <c r="I30" s="10">
        <f t="shared" si="4"/>
        <v>36817.001200000006</v>
      </c>
      <c r="J30" s="10">
        <f t="shared" si="5"/>
        <v>9425438.8252000008</v>
      </c>
      <c r="K30" s="6">
        <v>2.048</v>
      </c>
      <c r="L30" s="6">
        <f t="shared" si="0"/>
        <v>179776</v>
      </c>
    </row>
    <row r="32" spans="1:27">
      <c r="A32" t="s">
        <v>12</v>
      </c>
    </row>
    <row r="33" spans="1:11">
      <c r="A33">
        <v>50</v>
      </c>
    </row>
    <row r="34" spans="1:11" ht="15.75">
      <c r="A34">
        <v>100</v>
      </c>
      <c r="I34" s="11" t="s">
        <v>9</v>
      </c>
    </row>
    <row r="35" spans="1:11" ht="15.75">
      <c r="A35">
        <v>250</v>
      </c>
      <c r="I35" s="14">
        <v>5.0000000000000001E-4</v>
      </c>
    </row>
    <row r="36" spans="1:11">
      <c r="A36">
        <v>500</v>
      </c>
    </row>
    <row r="37" spans="1:11">
      <c r="A37">
        <v>750</v>
      </c>
    </row>
    <row r="38" spans="1:11" ht="15.75">
      <c r="A38">
        <v>1000</v>
      </c>
      <c r="I38" s="11" t="s">
        <v>13</v>
      </c>
      <c r="J38" s="11" t="s">
        <v>14</v>
      </c>
      <c r="K38" s="11" t="s">
        <v>8</v>
      </c>
    </row>
    <row r="39" spans="1:11" ht="15.75">
      <c r="A39">
        <v>1500</v>
      </c>
      <c r="I39" s="5">
        <v>0</v>
      </c>
      <c r="J39" s="5">
        <v>1000</v>
      </c>
      <c r="K39" s="5">
        <f>J39*(I35)</f>
        <v>0.5</v>
      </c>
    </row>
    <row r="40" spans="1:11" ht="15.75">
      <c r="I40" s="5">
        <v>50</v>
      </c>
      <c r="J40" s="5">
        <v>1194</v>
      </c>
      <c r="K40" s="5">
        <f>J40*(I35)</f>
        <v>0.59699999999999998</v>
      </c>
    </row>
    <row r="41" spans="1:11" ht="15.75">
      <c r="I41" s="5">
        <v>100</v>
      </c>
      <c r="J41" s="5">
        <v>1385</v>
      </c>
      <c r="K41" s="5">
        <f>J41*(I35)</f>
        <v>0.6925</v>
      </c>
    </row>
    <row r="42" spans="1:11" ht="15.75">
      <c r="I42" s="5">
        <v>150</v>
      </c>
      <c r="J42" s="5">
        <v>1573</v>
      </c>
      <c r="K42" s="5">
        <f>J42*(I35)</f>
        <v>0.78649999999999998</v>
      </c>
    </row>
    <row r="43" spans="1:11" ht="15.75">
      <c r="I43" s="5">
        <v>200</v>
      </c>
      <c r="J43" s="5">
        <v>1758</v>
      </c>
      <c r="K43" s="5">
        <f>J43*(I35)</f>
        <v>0.879</v>
      </c>
    </row>
    <row r="44" spans="1:11" ht="15.75">
      <c r="I44" s="5">
        <v>250</v>
      </c>
      <c r="J44" s="5">
        <v>1941</v>
      </c>
      <c r="K44" s="5">
        <f>J44*(I35)</f>
        <v>0.97050000000000003</v>
      </c>
    </row>
    <row r="45" spans="1:11" ht="15.75">
      <c r="I45" s="5">
        <v>300</v>
      </c>
      <c r="J45" s="5">
        <v>2120</v>
      </c>
      <c r="K45" s="5">
        <f>J45*(I35)</f>
        <v>1.06</v>
      </c>
    </row>
    <row r="46" spans="1:11" ht="15.75">
      <c r="I46" s="12">
        <v>500</v>
      </c>
      <c r="J46" s="12">
        <v>2809</v>
      </c>
      <c r="K46" s="5">
        <f>J46*(I35)</f>
        <v>1.4045000000000001</v>
      </c>
    </row>
  </sheetData>
  <mergeCells count="4">
    <mergeCell ref="A12:B12"/>
    <mergeCell ref="A13:B13"/>
    <mergeCell ref="A14:C14"/>
    <mergeCell ref="A15:D15"/>
  </mergeCells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ADS1248</vt:lpstr>
      <vt:lpstr>List1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LosTrpaslikos</dc:creator>
  <cp:lastModifiedBy>LosTrpaslikos</cp:lastModifiedBy>
  <dcterms:created xsi:type="dcterms:W3CDTF">2014-09-28T17:28:00Z</dcterms:created>
  <dcterms:modified xsi:type="dcterms:W3CDTF">2014-10-22T21:13:08Z</dcterms:modified>
</cp:coreProperties>
</file>