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ORB" sheetId="2" r:id="rId1"/>
  </sheets>
  <calcPr calcId="145621"/>
</workbook>
</file>

<file path=xl/calcChain.xml><?xml version="1.0" encoding="utf-8"?>
<calcChain xmlns="http://schemas.openxmlformats.org/spreadsheetml/2006/main">
  <c r="C14" i="2" l="1"/>
  <c r="G14" i="2" s="1"/>
  <c r="H13" i="2"/>
  <c r="G13" i="2"/>
  <c r="E13" i="2"/>
  <c r="I13" i="2" s="1"/>
  <c r="H14" i="2" s="1"/>
  <c r="C13" i="2"/>
  <c r="I11" i="2"/>
  <c r="E11" i="2"/>
  <c r="C12" i="2" s="1"/>
  <c r="E10" i="2"/>
  <c r="C11" i="2" s="1"/>
  <c r="C10" i="2"/>
  <c r="H10" i="2" s="1"/>
  <c r="G11" i="2" l="1"/>
  <c r="H11" i="2"/>
  <c r="E12" i="2"/>
  <c r="I12" i="2" s="1"/>
  <c r="G12" i="2"/>
  <c r="H12" i="2"/>
  <c r="H15" i="2"/>
  <c r="I10" i="2"/>
  <c r="I15" i="2" s="1"/>
  <c r="G10" i="2"/>
  <c r="H16" i="2" l="1"/>
  <c r="H17" i="2"/>
  <c r="G15" i="2"/>
  <c r="I17" i="2"/>
  <c r="I16" i="2"/>
  <c r="G16" i="2" l="1"/>
  <c r="G17" i="2"/>
</calcChain>
</file>

<file path=xl/comments1.xml><?xml version="1.0" encoding="utf-8"?>
<comments xmlns="http://schemas.openxmlformats.org/spreadsheetml/2006/main">
  <authors>
    <author>作成者</author>
  </authors>
  <commentList>
    <comment ref="H11" author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assuming 10% overheads
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Assuming 10% overheads</t>
        </r>
      </text>
    </comment>
  </commentList>
</comments>
</file>

<file path=xl/sharedStrings.xml><?xml version="1.0" encoding="utf-8"?>
<sst xmlns="http://schemas.openxmlformats.org/spreadsheetml/2006/main" count="34" uniqueCount="26">
  <si>
    <t>Fast9 Corner Detect</t>
  </si>
  <si>
    <t>Fast9 Score + NMS + sort</t>
  </si>
  <si>
    <t>Harris score + sort</t>
  </si>
  <si>
    <t>rBrief</t>
  </si>
  <si>
    <t>Total ( Description preparation) /image</t>
  </si>
  <si>
    <t>EVE Mcyles</t>
  </si>
  <si>
    <t>Total ( Description preparation) @ 60 fps</t>
  </si>
  <si>
    <t>numROI for each resolution</t>
  </si>
  <si>
    <t>Scale 1</t>
  </si>
  <si>
    <t>Scale 2</t>
  </si>
  <si>
    <t>numScales</t>
  </si>
  <si>
    <t>Fast 9 corners detected per level per ROI</t>
  </si>
  <si>
    <t xml:space="preserve">Num Feature Points per ROI after Harris based </t>
  </si>
  <si>
    <t>unit</t>
  </si>
  <si>
    <t>pixels</t>
  </si>
  <si>
    <t>points</t>
  </si>
  <si>
    <t>descriptor</t>
  </si>
  <si>
    <t>cycles/input unit</t>
  </si>
  <si>
    <t>Input</t>
  </si>
  <si>
    <t>data</t>
  </si>
  <si>
    <t>output</t>
  </si>
  <si>
    <t>Feature matching</t>
  </si>
  <si>
    <t>Number of descriptor pairs</t>
  </si>
  <si>
    <t>Read BW (in Mbytes)</t>
  </si>
  <si>
    <t>Write BW (in Mbytes)</t>
  </si>
  <si>
    <t>Total ( Description preparation) @ 30 fps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</si>
</sst>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name val="ＭＳ Ｐゴシック"/>
      <family val="3"/>
      <charset val="128"/>
      <scheme val="minor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6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2667000</xdr:colOff>
      <xdr:row>14</xdr:row>
      <xdr:rowOff>19051</xdr:rowOff>
    </xdr:from>
    <xdr:to>
      <xdr:col>1</xdr:col>
      <xdr:colOff>923925</xdr:colOff>
      <xdr:row>17</xdr:row>
      <xdr:rowOff>161925</xdr:rowOff>
    </xdr:to>
    <xdr:cxnSp macro="">
      <xdr:nvCxnSpPr>
        <xdr:cNvPr id="2" name="直線矢印コネクタ 1"/>
        <xdr:cNvCxnSpPr/>
      </xdr:nvCxnSpPr>
      <xdr:spPr>
        <a:xfrm flipV="1">
          <a:off x="2667000" y="2465071"/>
          <a:ext cx="962025" cy="69151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266703</xdr:colOff>
      <xdr:row>14</xdr:row>
      <xdr:rowOff>19052</xdr:rowOff>
    </xdr:from>
    <xdr:to>
      <xdr:col>7</xdr:col>
      <xdr:colOff>220980</xdr:colOff>
      <xdr:row>18</xdr:row>
      <xdr:rowOff>114300</xdr:rowOff>
    </xdr:to>
    <xdr:cxnSp macro="">
      <xdr:nvCxnSpPr>
        <xdr:cNvPr id="3" name="直線矢印コネクタ 2"/>
        <xdr:cNvCxnSpPr/>
      </xdr:nvCxnSpPr>
      <xdr:spPr>
        <a:xfrm flipH="1" flipV="1">
          <a:off x="3962403" y="2465072"/>
          <a:ext cx="2788917" cy="811528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365760</xdr:colOff>
      <xdr:row>18</xdr:row>
      <xdr:rowOff>7620</xdr:rowOff>
    </xdr:from>
    <xdr:to>
      <xdr:col>4</xdr:col>
      <xdr:colOff>320040</xdr:colOff>
      <xdr:row>24</xdr:row>
      <xdr:rowOff>38100</xdr:rowOff>
    </xdr:to>
    <xdr:sp macro="" textlink="">
      <xdr:nvSpPr>
        <xdr:cNvPr id="4" name="テキスト ボックス 3"/>
        <xdr:cNvSpPr txBox="1"/>
      </xdr:nvSpPr>
      <xdr:spPr>
        <a:xfrm>
          <a:off x="365760" y="3169920"/>
          <a:ext cx="4770120" cy="10363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(1)  eve_sw_datasheet.pdf</a:t>
          </a:r>
          <a:r>
            <a:rPr kumimoji="1" lang="en-US" altLang="ja-JP" sz="1100" b="1" baseline="0">
              <a:solidFill>
                <a:srgbClr val="FF0000"/>
              </a:solidFill>
            </a:rPr>
            <a:t> : 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 baseline="0">
              <a:solidFill>
                <a:srgbClr val="FF0000"/>
              </a:solidFill>
            </a:rPr>
            <a:t>   vcop_feature_matching : 2.18 cycles (16x128 lists, 32byte descriptor)</a:t>
          </a:r>
        </a:p>
        <a:p>
          <a:r>
            <a:rPr kumimoji="1" lang="en-US" altLang="ja-JP" sz="1100" b="1" baseline="0">
              <a:solidFill>
                <a:srgbClr val="FF0000"/>
              </a:solidFill>
            </a:rPr>
            <a:t>   Applet Feature Matching : 2.38  cycles (1024x1024 listts, 32byte descriptor)</a:t>
          </a:r>
        </a:p>
        <a:p>
          <a:r>
            <a:rPr kumimoji="1" lang="en-US" altLang="ja-JP" sz="1100" b="1" baseline="0">
              <a:solidFill>
                <a:srgbClr val="FF0000"/>
              </a:solidFill>
            </a:rPr>
            <a:t> </a:t>
          </a:r>
        </a:p>
        <a:p>
          <a:r>
            <a:rPr kumimoji="1" lang="en-US" altLang="ja-JP" sz="1100" b="1" baseline="0">
              <a:solidFill>
                <a:srgbClr val="FF0000"/>
              </a:solidFill>
            </a:rPr>
            <a:t>Need more than "2 cycles" according to the data sheet.</a:t>
          </a:r>
        </a:p>
      </xdr:txBody>
    </xdr:sp>
    <xdr:clientData/>
  </xdr:twoCellAnchor>
  <xdr:twoCellAnchor>
    <xdr:from>
      <xdr:col>5</xdr:col>
      <xdr:colOff>160020</xdr:colOff>
      <xdr:row>18</xdr:row>
      <xdr:rowOff>121920</xdr:rowOff>
    </xdr:from>
    <xdr:to>
      <xdr:col>11</xdr:col>
      <xdr:colOff>556260</xdr:colOff>
      <xdr:row>24</xdr:row>
      <xdr:rowOff>38100</xdr:rowOff>
    </xdr:to>
    <xdr:sp macro="" textlink="">
      <xdr:nvSpPr>
        <xdr:cNvPr id="5" name="テキスト ボックス 4"/>
        <xdr:cNvSpPr txBox="1"/>
      </xdr:nvSpPr>
      <xdr:spPr>
        <a:xfrm>
          <a:off x="5318760" y="3284220"/>
          <a:ext cx="5440680" cy="92202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(2) Customer needs</a:t>
          </a:r>
          <a:r>
            <a:rPr kumimoji="1" lang="en-US" altLang="ja-JP" sz="1100" b="1" baseline="0">
              <a:solidFill>
                <a:srgbClr val="FF0000"/>
              </a:solidFill>
            </a:rPr>
            <a:t> bi-derectional matching to improve matching presition :</a:t>
          </a:r>
        </a:p>
        <a:p>
          <a:r>
            <a:rPr kumimoji="1" lang="en-US" altLang="ja-JP" sz="1100" b="1" baseline="0">
              <a:solidFill>
                <a:srgbClr val="FF0000"/>
              </a:solidFill>
            </a:rPr>
            <a:t>   both 512 lists (List-A) to another 512 lists </a:t>
          </a:r>
          <a:r>
            <a:rPr kumimoji="1" lang="en-US" altLang="ja-JP" sz="1100" b="1">
              <a:solidFill>
                <a:srgbClr val="FF0000"/>
              </a:solidFill>
            </a:rPr>
            <a:t>(List-B)</a:t>
          </a:r>
          <a:r>
            <a:rPr kumimoji="1" lang="en-US" altLang="ja-JP" sz="1100" b="1" baseline="0">
              <a:solidFill>
                <a:srgbClr val="FF0000"/>
              </a:solidFill>
            </a:rPr>
            <a:t> "List-</a:t>
          </a:r>
          <a:r>
            <a:rPr kumimoji="1" lang="en-US" altLang="ja-JP" sz="1100" b="1">
              <a:solidFill>
                <a:srgbClr val="FF0000"/>
              </a:solidFill>
            </a:rPr>
            <a:t>A</a:t>
          </a:r>
          <a:r>
            <a:rPr kumimoji="1" lang="en-US" altLang="ja-JP" sz="1100" b="1" baseline="0">
              <a:solidFill>
                <a:srgbClr val="FF0000"/>
              </a:solidFill>
            </a:rPr>
            <a:t> to List-B" and  "List-B to List-A". </a:t>
          </a:r>
        </a:p>
        <a:p>
          <a:endParaRPr kumimoji="1" lang="en-US" altLang="ja-JP" sz="1100" b="1" baseline="0">
            <a:solidFill>
              <a:srgbClr val="FF0000"/>
            </a:solidFill>
          </a:endParaRPr>
        </a:p>
        <a:p>
          <a:r>
            <a:rPr kumimoji="1" lang="en-US" altLang="ja-JP" sz="1100" b="1" baseline="0">
              <a:solidFill>
                <a:srgbClr val="FF0000"/>
              </a:solidFill>
            </a:rPr>
            <a:t>  512  x 512 x  2 (bi-derection) = 524288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30" sqref="C30"/>
    </sheetView>
  </sheetViews>
  <sheetFormatPr defaultRowHeight="13.2" x14ac:dyDescent="0.2"/>
  <cols>
    <col min="1" max="1" width="39.44140625" bestFit="1" customWidth="1"/>
    <col min="2" max="2" width="14.44140625" bestFit="1" customWidth="1"/>
    <col min="3" max="3" width="7" bestFit="1" customWidth="1"/>
    <col min="4" max="4" width="9.33203125" bestFit="1" customWidth="1"/>
    <col min="5" max="5" width="5" bestFit="1" customWidth="1"/>
    <col min="6" max="6" width="9.33203125" bestFit="1" customWidth="1"/>
    <col min="7" max="7" width="10.6640625" bestFit="1" customWidth="1"/>
    <col min="8" max="8" width="17.33203125" bestFit="1" customWidth="1"/>
    <col min="9" max="9" width="18.44140625" bestFit="1" customWidth="1"/>
  </cols>
  <sheetData>
    <row r="1" spans="1:9" x14ac:dyDescent="0.2">
      <c r="A1" t="s">
        <v>8</v>
      </c>
      <c r="B1">
        <v>256</v>
      </c>
      <c r="C1">
        <v>540</v>
      </c>
    </row>
    <row r="2" spans="1:9" x14ac:dyDescent="0.2">
      <c r="A2" t="s">
        <v>9</v>
      </c>
      <c r="B2">
        <v>197</v>
      </c>
      <c r="C2">
        <v>415</v>
      </c>
    </row>
    <row r="3" spans="1:9" x14ac:dyDescent="0.2">
      <c r="A3" t="s">
        <v>11</v>
      </c>
      <c r="B3">
        <v>1024</v>
      </c>
    </row>
    <row r="4" spans="1:9" x14ac:dyDescent="0.2">
      <c r="A4" t="s">
        <v>12</v>
      </c>
      <c r="B4">
        <v>512</v>
      </c>
    </row>
    <row r="5" spans="1:9" x14ac:dyDescent="0.2">
      <c r="A5" t="s">
        <v>7</v>
      </c>
      <c r="B5">
        <v>4</v>
      </c>
    </row>
    <row r="6" spans="1:9" x14ac:dyDescent="0.2">
      <c r="A6" t="s">
        <v>10</v>
      </c>
      <c r="B6">
        <v>2</v>
      </c>
    </row>
    <row r="7" spans="1:9" x14ac:dyDescent="0.2">
      <c r="A7" t="s">
        <v>22</v>
      </c>
      <c r="B7">
        <v>2</v>
      </c>
    </row>
    <row r="8" spans="1:9" ht="13.8" thickBot="1" x14ac:dyDescent="0.25">
      <c r="C8" s="9" t="s">
        <v>18</v>
      </c>
      <c r="D8" s="9"/>
      <c r="E8" s="9" t="s">
        <v>20</v>
      </c>
      <c r="F8" s="9"/>
    </row>
    <row r="9" spans="1:9" ht="14.4" thickBot="1" x14ac:dyDescent="0.25">
      <c r="A9" s="7"/>
      <c r="B9" s="8" t="s">
        <v>17</v>
      </c>
      <c r="C9" s="2" t="s">
        <v>19</v>
      </c>
      <c r="D9" s="2" t="s">
        <v>13</v>
      </c>
      <c r="E9" s="2" t="s">
        <v>19</v>
      </c>
      <c r="F9" s="2" t="s">
        <v>13</v>
      </c>
      <c r="G9" s="8" t="s">
        <v>5</v>
      </c>
      <c r="H9" s="8" t="s">
        <v>23</v>
      </c>
      <c r="I9" s="8" t="s">
        <v>24</v>
      </c>
    </row>
    <row r="10" spans="1:9" ht="14.4" thickBot="1" x14ac:dyDescent="0.25">
      <c r="A10" s="1" t="s">
        <v>0</v>
      </c>
      <c r="B10" s="3">
        <v>8.2799999999999994</v>
      </c>
      <c r="C10" s="3">
        <f>((B1*C1)+(B2*C2))*B5</f>
        <v>879980</v>
      </c>
      <c r="D10" s="3" t="s">
        <v>14</v>
      </c>
      <c r="E10" s="3">
        <f>B3*B5*B6</f>
        <v>8192</v>
      </c>
      <c r="F10" s="3" t="s">
        <v>15</v>
      </c>
      <c r="G10" s="3">
        <f t="shared" ref="G10:G13" si="0">B10*C10/(1000000)</f>
        <v>7.2862343999999997</v>
      </c>
      <c r="H10" s="3">
        <f>(C10+C10/8)/1000000</f>
        <v>0.98997749999999995</v>
      </c>
      <c r="I10" s="3">
        <f>((C10/8)+(B3*B6*4*B5))/1000000</f>
        <v>0.14276549999999999</v>
      </c>
    </row>
    <row r="11" spans="1:9" ht="14.4" thickBot="1" x14ac:dyDescent="0.25">
      <c r="A11" s="1" t="s">
        <v>1</v>
      </c>
      <c r="B11" s="3">
        <v>181.8</v>
      </c>
      <c r="C11" s="3">
        <f>E10</f>
        <v>8192</v>
      </c>
      <c r="D11" s="3" t="s">
        <v>15</v>
      </c>
      <c r="E11" s="3">
        <f>B4*B5*B6</f>
        <v>4096</v>
      </c>
      <c r="F11" s="3" t="s">
        <v>15</v>
      </c>
      <c r="G11" s="3">
        <f t="shared" si="0"/>
        <v>1.4893056</v>
      </c>
      <c r="H11" s="3">
        <f>(C11*CEILING(8,32)*8/1000000) *1.1</f>
        <v>2.3068672000000001</v>
      </c>
      <c r="I11" s="3">
        <f>E11*4/1000000</f>
        <v>1.6383999999999999E-2</v>
      </c>
    </row>
    <row r="12" spans="1:9" ht="14.4" thickBot="1" x14ac:dyDescent="0.25">
      <c r="A12" s="1" t="s">
        <v>2</v>
      </c>
      <c r="B12" s="3">
        <v>157.68</v>
      </c>
      <c r="C12" s="3">
        <f>E11</f>
        <v>4096</v>
      </c>
      <c r="D12" s="3" t="s">
        <v>15</v>
      </c>
      <c r="E12" s="3">
        <f>C12/2</f>
        <v>2048</v>
      </c>
      <c r="F12" s="3" t="s">
        <v>15</v>
      </c>
      <c r="G12" s="3">
        <f t="shared" si="0"/>
        <v>0.64585727999999998</v>
      </c>
      <c r="H12" s="3">
        <f>(C12*CEILING(9,32)*9/1000000)*1.1</f>
        <v>1.2976128000000002</v>
      </c>
      <c r="I12" s="3">
        <f>E12*4/1000000</f>
        <v>8.1919999999999996E-3</v>
      </c>
    </row>
    <row r="13" spans="1:9" ht="14.4" thickBot="1" x14ac:dyDescent="0.25">
      <c r="A13" s="1" t="s">
        <v>3</v>
      </c>
      <c r="B13" s="3">
        <v>2192</v>
      </c>
      <c r="C13" s="3">
        <f>B4*B5</f>
        <v>2048</v>
      </c>
      <c r="D13" s="3" t="s">
        <v>15</v>
      </c>
      <c r="E13" s="3">
        <f>C13</f>
        <v>2048</v>
      </c>
      <c r="F13" s="3" t="s">
        <v>16</v>
      </c>
      <c r="G13" s="3">
        <f t="shared" si="0"/>
        <v>4.4892159999999999</v>
      </c>
      <c r="H13" s="3">
        <f>C13*CEILING(48,64)*48*1.1/1000000</f>
        <v>6.9206016000000004</v>
      </c>
      <c r="I13" s="3">
        <f>E13*32/1000000</f>
        <v>6.5535999999999997E-2</v>
      </c>
    </row>
    <row r="14" spans="1:9" ht="14.4" thickBot="1" x14ac:dyDescent="0.25">
      <c r="A14" s="1" t="s">
        <v>21</v>
      </c>
      <c r="B14" s="10">
        <v>2.38</v>
      </c>
      <c r="C14" s="10">
        <f>B4*B4*2</f>
        <v>524288</v>
      </c>
      <c r="D14" s="3" t="s">
        <v>16</v>
      </c>
      <c r="E14" s="3"/>
      <c r="F14" s="3"/>
      <c r="G14" s="3">
        <f>B14*C14*B7/(1000000)</f>
        <v>2.4956108800000001</v>
      </c>
      <c r="H14" s="3">
        <f>B7*I13</f>
        <v>0.13107199999999999</v>
      </c>
      <c r="I14" s="3"/>
    </row>
    <row r="15" spans="1:9" ht="14.4" thickBot="1" x14ac:dyDescent="0.25">
      <c r="A15" s="4" t="s">
        <v>4</v>
      </c>
      <c r="B15" s="5"/>
      <c r="C15" s="5"/>
      <c r="D15" s="5"/>
      <c r="E15" s="5"/>
      <c r="F15" s="5"/>
      <c r="G15" s="6">
        <f>SUM(G10:G14)</f>
        <v>16.406224160000001</v>
      </c>
      <c r="H15" s="6">
        <f>SUM(H10:H14)</f>
        <v>11.646131100000002</v>
      </c>
      <c r="I15" s="6">
        <f>SUM(I10:I14)</f>
        <v>0.23287750000000002</v>
      </c>
    </row>
    <row r="16" spans="1:9" ht="14.4" thickBot="1" x14ac:dyDescent="0.25">
      <c r="A16" s="4" t="s">
        <v>25</v>
      </c>
      <c r="B16" s="5"/>
      <c r="C16" s="5"/>
      <c r="D16" s="5"/>
      <c r="E16" s="5"/>
      <c r="F16" s="5"/>
      <c r="G16" s="6">
        <f>G15*30</f>
        <v>492.18672480000004</v>
      </c>
      <c r="H16" s="6">
        <f>H15*30</f>
        <v>349.38393300000007</v>
      </c>
      <c r="I16" s="6">
        <f>I15*30</f>
        <v>6.9863250000000008</v>
      </c>
    </row>
    <row r="17" spans="1:9" ht="14.4" thickBot="1" x14ac:dyDescent="0.25">
      <c r="A17" s="4" t="s">
        <v>6</v>
      </c>
      <c r="B17" s="5"/>
      <c r="C17" s="5"/>
      <c r="D17" s="5"/>
      <c r="E17" s="5"/>
      <c r="F17" s="5"/>
      <c r="G17" s="6">
        <f>G15*60</f>
        <v>984.37344960000007</v>
      </c>
      <c r="H17" s="6">
        <f>H15*60</f>
        <v>698.76786600000014</v>
      </c>
      <c r="I17" s="6">
        <f>I15*60</f>
        <v>13.972650000000002</v>
      </c>
    </row>
  </sheetData>
  <mergeCells count="2">
    <mergeCell ref="C8:D8"/>
    <mergeCell ref="E8:F8"/>
  </mergeCells>
  <phoneticPr fontId="5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2018-04-23T04:24:26Z</dcterms:modified>
</cp:coreProperties>
</file>