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4" i="1" l="1"/>
  <c r="C14" i="1" l="1"/>
  <c r="G14" i="1" l="1"/>
  <c r="E13" i="1"/>
  <c r="I15" i="1"/>
  <c r="H15" i="1"/>
  <c r="I16" i="1" l="1"/>
  <c r="H16" i="1"/>
  <c r="I13" i="1" l="1"/>
  <c r="I12" i="1"/>
  <c r="I11" i="1"/>
  <c r="H13" i="1"/>
  <c r="H12" i="1"/>
  <c r="G15" i="1"/>
  <c r="G16" i="1" s="1"/>
  <c r="E11" i="1"/>
  <c r="C12" i="1" s="1"/>
  <c r="E12" i="1" s="1"/>
  <c r="E10" i="1"/>
  <c r="C11" i="1" s="1"/>
  <c r="H11" i="1" l="1"/>
  <c r="C13" i="1"/>
  <c r="C10" i="1"/>
  <c r="I10" i="1" s="1"/>
  <c r="H10" i="1" l="1"/>
  <c r="G13" i="1"/>
  <c r="G12" i="1"/>
  <c r="G11" i="1"/>
  <c r="G10" i="1" l="1"/>
  <c r="G17" i="1" s="1"/>
  <c r="I17" i="1"/>
  <c r="H17" i="1" l="1"/>
</calcChain>
</file>

<file path=xl/comments1.xml><?xml version="1.0" encoding="utf-8"?>
<comments xmlns="http://schemas.openxmlformats.org/spreadsheetml/2006/main">
  <authors>
    <author>Author</author>
  </authors>
  <commentList>
    <comment ref="H11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assuming 10% overheads
</t>
        </r>
      </text>
    </comment>
    <comment ref="H12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Assuming 10% overheads</t>
        </r>
      </text>
    </comment>
  </commentList>
</comments>
</file>

<file path=xl/sharedStrings.xml><?xml version="1.0" encoding="utf-8"?>
<sst xmlns="http://schemas.openxmlformats.org/spreadsheetml/2006/main" count="34" uniqueCount="26">
  <si>
    <t>Fast9 Corner Detect</t>
  </si>
  <si>
    <t>Fast9 Score + NMS + sort</t>
  </si>
  <si>
    <t>Harris score + sort</t>
  </si>
  <si>
    <t>rBrief</t>
  </si>
  <si>
    <t>Total ( Description preparation) /image</t>
  </si>
  <si>
    <t>EVE Mcyles</t>
  </si>
  <si>
    <t>Total ( Description preparation) @ 60 fps</t>
  </si>
  <si>
    <t>numROI for each resolution</t>
  </si>
  <si>
    <t>Scale 1</t>
  </si>
  <si>
    <t>Scale 2</t>
  </si>
  <si>
    <t>numScales</t>
  </si>
  <si>
    <t>Fast 9 corners detected per level per ROI</t>
  </si>
  <si>
    <t xml:space="preserve">Num Feature Points per ROI after Harris based </t>
  </si>
  <si>
    <t>unit</t>
  </si>
  <si>
    <t>pixels</t>
  </si>
  <si>
    <t>points</t>
  </si>
  <si>
    <t>descriptor</t>
  </si>
  <si>
    <t>cycles/input unit</t>
  </si>
  <si>
    <t>Input</t>
  </si>
  <si>
    <t>data</t>
  </si>
  <si>
    <t>output</t>
  </si>
  <si>
    <t>Feature matching</t>
  </si>
  <si>
    <t>Number of descriptor pairs</t>
  </si>
  <si>
    <t>Read BW (in Mbytes)</t>
  </si>
  <si>
    <t>Write BW (in Mbytes)</t>
  </si>
  <si>
    <t>Total ( Description preparation) @ 30 fps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</si>
</sst>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H30" sqref="H30"/>
    </sheetView>
  </sheetViews>
  <sheetFormatPr defaultRowHeight="15" x14ac:dyDescent="0.25"/>
  <cols>
    <col min="1" max="1" width="39.42578125" bestFit="1" customWidth="1"/>
    <col min="2" max="2" width="14.5703125" bestFit="1" customWidth="1"/>
    <col min="3" max="3" width="7" bestFit="1" customWidth="1"/>
    <col min="4" max="4" width="9.28515625" bestFit="1" customWidth="1"/>
    <col min="5" max="5" width="5" bestFit="1" customWidth="1"/>
    <col min="6" max="6" width="9.28515625" bestFit="1" customWidth="1"/>
    <col min="7" max="7" width="10.7109375" bestFit="1" customWidth="1"/>
    <col min="8" max="8" width="17.28515625" bestFit="1" customWidth="1"/>
    <col min="9" max="9" width="18.42578125" bestFit="1" customWidth="1"/>
  </cols>
  <sheetData>
    <row r="1" spans="1:9" ht="14.45" x14ac:dyDescent="0.3">
      <c r="A1" t="s">
        <v>8</v>
      </c>
      <c r="B1">
        <v>256</v>
      </c>
      <c r="C1">
        <v>540</v>
      </c>
    </row>
    <row r="2" spans="1:9" ht="14.45" x14ac:dyDescent="0.3">
      <c r="A2" t="s">
        <v>9</v>
      </c>
      <c r="B2">
        <v>197</v>
      </c>
      <c r="C2">
        <v>415</v>
      </c>
    </row>
    <row r="3" spans="1:9" ht="14.45" x14ac:dyDescent="0.3">
      <c r="A3" t="s">
        <v>11</v>
      </c>
      <c r="B3">
        <v>1024</v>
      </c>
    </row>
    <row r="4" spans="1:9" ht="14.45" x14ac:dyDescent="0.3">
      <c r="A4" t="s">
        <v>12</v>
      </c>
      <c r="B4">
        <v>512</v>
      </c>
    </row>
    <row r="5" spans="1:9" ht="14.45" x14ac:dyDescent="0.3">
      <c r="A5" t="s">
        <v>7</v>
      </c>
      <c r="B5">
        <v>4</v>
      </c>
    </row>
    <row r="6" spans="1:9" ht="14.45" x14ac:dyDescent="0.3">
      <c r="A6" t="s">
        <v>10</v>
      </c>
      <c r="B6">
        <v>2</v>
      </c>
    </row>
    <row r="7" spans="1:9" ht="14.45" x14ac:dyDescent="0.3">
      <c r="A7" t="s">
        <v>22</v>
      </c>
      <c r="B7">
        <v>2</v>
      </c>
    </row>
    <row r="8" spans="1:9" thickBot="1" x14ac:dyDescent="0.35">
      <c r="C8" s="9" t="s">
        <v>18</v>
      </c>
      <c r="D8" s="9"/>
      <c r="E8" s="9" t="s">
        <v>20</v>
      </c>
      <c r="F8" s="9"/>
    </row>
    <row r="9" spans="1:9" thickBot="1" x14ac:dyDescent="0.35">
      <c r="A9" s="7"/>
      <c r="B9" s="8" t="s">
        <v>17</v>
      </c>
      <c r="C9" s="2" t="s">
        <v>19</v>
      </c>
      <c r="D9" s="2" t="s">
        <v>13</v>
      </c>
      <c r="E9" s="2" t="s">
        <v>19</v>
      </c>
      <c r="F9" s="2" t="s">
        <v>13</v>
      </c>
      <c r="G9" s="8" t="s">
        <v>5</v>
      </c>
      <c r="H9" s="8" t="s">
        <v>23</v>
      </c>
      <c r="I9" s="8" t="s">
        <v>24</v>
      </c>
    </row>
    <row r="10" spans="1:9" ht="15.75" thickBot="1" x14ac:dyDescent="0.3">
      <c r="A10" s="1" t="s">
        <v>0</v>
      </c>
      <c r="B10" s="3">
        <v>8.2799999999999994</v>
      </c>
      <c r="C10" s="3">
        <f>((B1*C1)+(B2*C2))*B5</f>
        <v>879980</v>
      </c>
      <c r="D10" s="3" t="s">
        <v>14</v>
      </c>
      <c r="E10" s="3">
        <f>B3*B5*B6</f>
        <v>8192</v>
      </c>
      <c r="F10" s="3" t="s">
        <v>15</v>
      </c>
      <c r="G10" s="3">
        <f t="shared" ref="G10:G13" si="0">B10*C10/(1000000)</f>
        <v>7.2862343999999997</v>
      </c>
      <c r="H10" s="3">
        <f>(C10+C10/8)/1000000</f>
        <v>0.98997749999999995</v>
      </c>
      <c r="I10" s="3">
        <f>((C10/8)+(B3*B6*4*B5))/1000000</f>
        <v>0.14276549999999999</v>
      </c>
    </row>
    <row r="11" spans="1:9" ht="15.75" thickBot="1" x14ac:dyDescent="0.3">
      <c r="A11" s="1" t="s">
        <v>1</v>
      </c>
      <c r="B11" s="3">
        <v>181.8</v>
      </c>
      <c r="C11" s="3">
        <f>E10</f>
        <v>8192</v>
      </c>
      <c r="D11" s="3" t="s">
        <v>15</v>
      </c>
      <c r="E11" s="3">
        <f>B4*B5*B6</f>
        <v>4096</v>
      </c>
      <c r="F11" s="3" t="s">
        <v>15</v>
      </c>
      <c r="G11" s="3">
        <f t="shared" si="0"/>
        <v>1.4893056</v>
      </c>
      <c r="H11" s="3">
        <f>(C11*CEILING(8,32)*8/1000000) *1.1</f>
        <v>2.3068672000000001</v>
      </c>
      <c r="I11" s="3">
        <f>E11*4/1000000</f>
        <v>1.6383999999999999E-2</v>
      </c>
    </row>
    <row r="12" spans="1:9" ht="15.75" thickBot="1" x14ac:dyDescent="0.3">
      <c r="A12" s="1" t="s">
        <v>2</v>
      </c>
      <c r="B12" s="3">
        <v>157.68</v>
      </c>
      <c r="C12" s="3">
        <f>E11</f>
        <v>4096</v>
      </c>
      <c r="D12" s="3" t="s">
        <v>15</v>
      </c>
      <c r="E12" s="3">
        <f>C12/2</f>
        <v>2048</v>
      </c>
      <c r="F12" s="3" t="s">
        <v>15</v>
      </c>
      <c r="G12" s="3">
        <f t="shared" si="0"/>
        <v>0.64585727999999998</v>
      </c>
      <c r="H12" s="3">
        <f>(C12*CEILING(9,32)*9/1000000)*1.1</f>
        <v>1.2976128000000002</v>
      </c>
      <c r="I12" s="3">
        <f>E12*4/1000000</f>
        <v>8.1919999999999996E-3</v>
      </c>
    </row>
    <row r="13" spans="1:9" ht="15.75" thickBot="1" x14ac:dyDescent="0.3">
      <c r="A13" s="1" t="s">
        <v>3</v>
      </c>
      <c r="B13" s="3">
        <v>2192</v>
      </c>
      <c r="C13" s="3">
        <f>B4*B5</f>
        <v>2048</v>
      </c>
      <c r="D13" s="3" t="s">
        <v>15</v>
      </c>
      <c r="E13" s="3">
        <f>C13</f>
        <v>2048</v>
      </c>
      <c r="F13" s="3" t="s">
        <v>16</v>
      </c>
      <c r="G13" s="3">
        <f t="shared" si="0"/>
        <v>4.4892159999999999</v>
      </c>
      <c r="H13" s="3">
        <f>C13*CEILING(48,64)*48*1.1/1000000</f>
        <v>6.9206016000000004</v>
      </c>
      <c r="I13" s="3">
        <f>E13*32/1000000</f>
        <v>6.5535999999999997E-2</v>
      </c>
    </row>
    <row r="14" spans="1:9" ht="15.75" thickBot="1" x14ac:dyDescent="0.3">
      <c r="A14" s="1" t="s">
        <v>21</v>
      </c>
      <c r="B14" s="3">
        <v>2.5</v>
      </c>
      <c r="C14" s="3">
        <f>2*B4*B4</f>
        <v>524288</v>
      </c>
      <c r="D14" s="3" t="s">
        <v>16</v>
      </c>
      <c r="E14" s="3"/>
      <c r="F14" s="3"/>
      <c r="G14" s="3">
        <f>B14*C14*B7/(1000000)</f>
        <v>2.6214400000000002</v>
      </c>
      <c r="H14" s="3">
        <f>2*B7*I13</f>
        <v>0.26214399999999999</v>
      </c>
      <c r="I14" s="3"/>
    </row>
    <row r="15" spans="1:9" ht="15.75" thickBot="1" x14ac:dyDescent="0.3">
      <c r="A15" s="4" t="s">
        <v>4</v>
      </c>
      <c r="B15" s="5"/>
      <c r="C15" s="5"/>
      <c r="D15" s="5"/>
      <c r="E15" s="5"/>
      <c r="F15" s="5"/>
      <c r="G15" s="6">
        <f>SUM(G10:G14)</f>
        <v>16.53205328</v>
      </c>
      <c r="H15" s="6">
        <f>SUM(H10:H14)</f>
        <v>11.777203100000001</v>
      </c>
      <c r="I15" s="6">
        <f>SUM(I10:I14)</f>
        <v>0.23287750000000002</v>
      </c>
    </row>
    <row r="16" spans="1:9" ht="15.75" thickBot="1" x14ac:dyDescent="0.3">
      <c r="A16" s="4" t="s">
        <v>25</v>
      </c>
      <c r="B16" s="5"/>
      <c r="C16" s="5"/>
      <c r="D16" s="5"/>
      <c r="E16" s="5"/>
      <c r="F16" s="5"/>
      <c r="G16" s="6">
        <f>G15*30</f>
        <v>495.96159839999996</v>
      </c>
      <c r="H16" s="6">
        <f>H15*30</f>
        <v>353.31609300000002</v>
      </c>
      <c r="I16" s="6">
        <f>I15*30</f>
        <v>6.9863250000000008</v>
      </c>
    </row>
    <row r="17" spans="1:9" ht="15.75" thickBot="1" x14ac:dyDescent="0.3">
      <c r="A17" s="4" t="s">
        <v>6</v>
      </c>
      <c r="B17" s="5"/>
      <c r="C17" s="5"/>
      <c r="D17" s="5"/>
      <c r="E17" s="5"/>
      <c r="F17" s="5"/>
      <c r="G17" s="6">
        <f>G15*60</f>
        <v>991.92319679999991</v>
      </c>
      <c r="H17" s="6">
        <f>H15*60</f>
        <v>706.63218600000005</v>
      </c>
      <c r="I17" s="6">
        <f>I15*60</f>
        <v>13.972650000000002</v>
      </c>
    </row>
  </sheetData>
  <mergeCells count="2">
    <mergeCell ref="C8:D8"/>
    <mergeCell ref="E8:F8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2018-04-26T04:18:04Z</dcterms:modified>
</cp:coreProperties>
</file>