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60" yWindow="75" windowWidth="19470" windowHeight="10350" activeTab="1"/>
  </bookViews>
  <sheets>
    <sheet name="PG1.x" sheetId="5" r:id="rId1"/>
    <sheet name="PG1.x (optimized for jitter)" sheetId="4" r:id="rId2"/>
  </sheets>
  <calcPr calcId="145621"/>
</workbook>
</file>

<file path=xl/calcChain.xml><?xml version="1.0" encoding="utf-8"?>
<calcChain xmlns="http://schemas.openxmlformats.org/spreadsheetml/2006/main">
  <c r="H117" i="5" l="1"/>
  <c r="H116" i="5"/>
  <c r="H115" i="5"/>
  <c r="H87" i="5"/>
  <c r="H86" i="5"/>
  <c r="H85" i="5"/>
  <c r="H57" i="5"/>
  <c r="H56" i="5"/>
  <c r="H55" i="5"/>
  <c r="H27" i="5"/>
  <c r="H26" i="5"/>
  <c r="H25" i="5"/>
  <c r="H117" i="4"/>
  <c r="H116" i="4"/>
  <c r="H115" i="4"/>
  <c r="H87" i="4"/>
  <c r="H86" i="4"/>
  <c r="H85" i="4"/>
  <c r="H56" i="4"/>
  <c r="H57" i="4"/>
  <c r="H55" i="4"/>
  <c r="H26" i="4"/>
  <c r="H27" i="4"/>
  <c r="H25" i="4"/>
  <c r="G108" i="4" l="1"/>
  <c r="G107" i="4"/>
  <c r="G106" i="4"/>
  <c r="G105" i="4"/>
  <c r="G104" i="4"/>
  <c r="G78" i="4"/>
  <c r="G77" i="4"/>
  <c r="G76" i="4"/>
  <c r="G75" i="4"/>
  <c r="G74" i="4"/>
  <c r="G48" i="4"/>
  <c r="G47" i="4"/>
  <c r="G46" i="4"/>
  <c r="G45" i="4"/>
  <c r="G44" i="4"/>
  <c r="G18" i="4"/>
  <c r="G17" i="4"/>
  <c r="G16" i="4"/>
  <c r="G15" i="4"/>
  <c r="G14" i="4"/>
  <c r="G108" i="5"/>
  <c r="G107" i="5"/>
  <c r="G106" i="5"/>
  <c r="G105" i="5"/>
  <c r="G104" i="5"/>
  <c r="G78" i="5"/>
  <c r="G77" i="5"/>
  <c r="G76" i="5"/>
  <c r="G75" i="5"/>
  <c r="G74" i="5"/>
  <c r="G48" i="5"/>
  <c r="G47" i="5"/>
  <c r="G46" i="5"/>
  <c r="G45" i="5"/>
  <c r="G44" i="5"/>
  <c r="G15" i="5"/>
  <c r="G16" i="5"/>
  <c r="G17" i="5"/>
  <c r="G18" i="5"/>
  <c r="G14" i="5"/>
  <c r="J117" i="5"/>
  <c r="J116" i="5"/>
  <c r="J115" i="5"/>
  <c r="J87" i="5"/>
  <c r="J86" i="5"/>
  <c r="J85" i="5"/>
  <c r="J57" i="5"/>
  <c r="J56" i="5"/>
  <c r="J55" i="5"/>
  <c r="J26" i="5"/>
  <c r="J27" i="5"/>
  <c r="J25" i="5"/>
  <c r="J116" i="4"/>
  <c r="J117" i="4"/>
  <c r="J115" i="4"/>
  <c r="J86" i="4"/>
  <c r="J87" i="4"/>
  <c r="J85" i="4"/>
  <c r="J56" i="4"/>
  <c r="J57" i="4"/>
  <c r="J55" i="4"/>
  <c r="G125" i="5"/>
  <c r="G124" i="5"/>
  <c r="G95" i="5"/>
  <c r="G94" i="5"/>
  <c r="G65" i="5"/>
  <c r="G64" i="5"/>
  <c r="G35" i="5"/>
  <c r="G34" i="5"/>
  <c r="G125" i="4"/>
  <c r="G124" i="4"/>
  <c r="G95" i="4"/>
  <c r="G94" i="4"/>
  <c r="G65" i="4"/>
  <c r="G64" i="4"/>
  <c r="G35" i="4"/>
  <c r="G34" i="4"/>
  <c r="I129" i="5" l="1"/>
  <c r="H129" i="5"/>
  <c r="J129" i="5" s="1"/>
  <c r="G129" i="5"/>
  <c r="F129" i="5"/>
  <c r="I128" i="5"/>
  <c r="H128" i="5"/>
  <c r="J128" i="5" s="1"/>
  <c r="G128" i="5"/>
  <c r="F128" i="5"/>
  <c r="H125" i="5"/>
  <c r="F125" i="5"/>
  <c r="H124" i="5"/>
  <c r="F124" i="5"/>
  <c r="M121" i="5"/>
  <c r="H121" i="5"/>
  <c r="N121" i="5" s="1"/>
  <c r="G121" i="5"/>
  <c r="J121" i="5" s="1"/>
  <c r="K121" i="5" s="1"/>
  <c r="L121" i="5" s="1"/>
  <c r="F121" i="5"/>
  <c r="M120" i="5"/>
  <c r="J120" i="5"/>
  <c r="K120" i="5" s="1"/>
  <c r="L120" i="5" s="1"/>
  <c r="I120" i="5"/>
  <c r="H120" i="5"/>
  <c r="N120" i="5" s="1"/>
  <c r="G120" i="5"/>
  <c r="F120" i="5"/>
  <c r="I117" i="5"/>
  <c r="G117" i="5"/>
  <c r="I116" i="5"/>
  <c r="G116" i="5"/>
  <c r="I115" i="5"/>
  <c r="G115" i="5"/>
  <c r="I112" i="5"/>
  <c r="L112" i="5" s="1"/>
  <c r="H112" i="5"/>
  <c r="L111" i="5"/>
  <c r="J111" i="5"/>
  <c r="N111" i="5" s="1"/>
  <c r="I111" i="5"/>
  <c r="K111" i="5" s="1"/>
  <c r="H111" i="5"/>
  <c r="H108" i="5"/>
  <c r="F108" i="5"/>
  <c r="H107" i="5"/>
  <c r="F107" i="5"/>
  <c r="H106" i="5"/>
  <c r="F106" i="5"/>
  <c r="H105" i="5"/>
  <c r="F105" i="5"/>
  <c r="H104" i="5"/>
  <c r="F104" i="5"/>
  <c r="J99" i="5"/>
  <c r="I99" i="5"/>
  <c r="H99" i="5"/>
  <c r="G99" i="5"/>
  <c r="F99" i="5"/>
  <c r="I98" i="5"/>
  <c r="H98" i="5"/>
  <c r="J98" i="5" s="1"/>
  <c r="G98" i="5"/>
  <c r="F98" i="5"/>
  <c r="H95" i="5"/>
  <c r="F95" i="5"/>
  <c r="H94" i="5"/>
  <c r="F94" i="5"/>
  <c r="N91" i="5"/>
  <c r="M91" i="5"/>
  <c r="J91" i="5"/>
  <c r="K91" i="5" s="1"/>
  <c r="L91" i="5" s="1"/>
  <c r="H91" i="5"/>
  <c r="G91" i="5"/>
  <c r="I91" i="5" s="1"/>
  <c r="F91" i="5"/>
  <c r="M90" i="5"/>
  <c r="H90" i="5"/>
  <c r="N90" i="5" s="1"/>
  <c r="G90" i="5"/>
  <c r="J90" i="5" s="1"/>
  <c r="K90" i="5" s="1"/>
  <c r="L90" i="5" s="1"/>
  <c r="F90" i="5"/>
  <c r="I87" i="5"/>
  <c r="G87" i="5"/>
  <c r="I86" i="5"/>
  <c r="G86" i="5"/>
  <c r="I85" i="5"/>
  <c r="G85" i="5"/>
  <c r="L82" i="5"/>
  <c r="J82" i="5"/>
  <c r="N82" i="5" s="1"/>
  <c r="I82" i="5"/>
  <c r="K82" i="5" s="1"/>
  <c r="H82" i="5"/>
  <c r="K81" i="5"/>
  <c r="I81" i="5"/>
  <c r="J81" i="5" s="1"/>
  <c r="H81" i="5"/>
  <c r="H78" i="5"/>
  <c r="F78" i="5"/>
  <c r="H77" i="5"/>
  <c r="F77" i="5"/>
  <c r="H76" i="5"/>
  <c r="F76" i="5"/>
  <c r="H75" i="5"/>
  <c r="F75" i="5"/>
  <c r="H74" i="5"/>
  <c r="F74" i="5"/>
  <c r="J69" i="5"/>
  <c r="I69" i="5"/>
  <c r="H69" i="5"/>
  <c r="G69" i="5"/>
  <c r="F69" i="5"/>
  <c r="J68" i="5"/>
  <c r="I68" i="5"/>
  <c r="H68" i="5"/>
  <c r="G68" i="5"/>
  <c r="F68" i="5"/>
  <c r="H65" i="5"/>
  <c r="F65" i="5"/>
  <c r="H64" i="5"/>
  <c r="F64" i="5"/>
  <c r="N61" i="5"/>
  <c r="M61" i="5"/>
  <c r="I61" i="5"/>
  <c r="H61" i="5"/>
  <c r="G61" i="5"/>
  <c r="J61" i="5" s="1"/>
  <c r="K61" i="5" s="1"/>
  <c r="L61" i="5" s="1"/>
  <c r="F61" i="5"/>
  <c r="N60" i="5"/>
  <c r="M60" i="5"/>
  <c r="J60" i="5"/>
  <c r="K60" i="5" s="1"/>
  <c r="L60" i="5" s="1"/>
  <c r="H60" i="5"/>
  <c r="G60" i="5"/>
  <c r="I60" i="5" s="1"/>
  <c r="F60" i="5"/>
  <c r="I57" i="5"/>
  <c r="G57" i="5"/>
  <c r="I56" i="5"/>
  <c r="G56" i="5"/>
  <c r="I55" i="5"/>
  <c r="G55" i="5"/>
  <c r="K52" i="5"/>
  <c r="I52" i="5"/>
  <c r="J52" i="5" s="1"/>
  <c r="H52" i="5"/>
  <c r="L51" i="5"/>
  <c r="K51" i="5"/>
  <c r="J51" i="5"/>
  <c r="M51" i="5" s="1"/>
  <c r="I51" i="5"/>
  <c r="H51" i="5"/>
  <c r="H48" i="5"/>
  <c r="F48" i="5"/>
  <c r="H47" i="5"/>
  <c r="F47" i="5"/>
  <c r="H46" i="5"/>
  <c r="F46" i="5"/>
  <c r="H45" i="5"/>
  <c r="F45" i="5"/>
  <c r="H44" i="5"/>
  <c r="F44" i="5"/>
  <c r="I39" i="5"/>
  <c r="H39" i="5"/>
  <c r="J39" i="5" s="1"/>
  <c r="G39" i="5"/>
  <c r="F39" i="5"/>
  <c r="J38" i="5"/>
  <c r="I38" i="5"/>
  <c r="H38" i="5"/>
  <c r="G38" i="5"/>
  <c r="F38" i="5"/>
  <c r="H35" i="5"/>
  <c r="F35" i="5"/>
  <c r="H34" i="5"/>
  <c r="F34" i="5"/>
  <c r="M31" i="5"/>
  <c r="J31" i="5"/>
  <c r="K31" i="5" s="1"/>
  <c r="L31" i="5" s="1"/>
  <c r="I31" i="5"/>
  <c r="H31" i="5"/>
  <c r="N31" i="5" s="1"/>
  <c r="G31" i="5"/>
  <c r="F31" i="5"/>
  <c r="N30" i="5"/>
  <c r="M30" i="5"/>
  <c r="I30" i="5"/>
  <c r="H30" i="5"/>
  <c r="G30" i="5"/>
  <c r="J30" i="5" s="1"/>
  <c r="K30" i="5" s="1"/>
  <c r="L30" i="5" s="1"/>
  <c r="F30" i="5"/>
  <c r="I27" i="5"/>
  <c r="G27" i="5"/>
  <c r="I26" i="5"/>
  <c r="G26" i="5"/>
  <c r="I25" i="5"/>
  <c r="G25" i="5"/>
  <c r="L22" i="5"/>
  <c r="K22" i="5"/>
  <c r="J22" i="5"/>
  <c r="M22" i="5" s="1"/>
  <c r="I22" i="5"/>
  <c r="H22" i="5"/>
  <c r="I21" i="5"/>
  <c r="L21" i="5" s="1"/>
  <c r="H21" i="5"/>
  <c r="H18" i="5"/>
  <c r="F18" i="5"/>
  <c r="H17" i="5"/>
  <c r="F17" i="5"/>
  <c r="H16" i="5"/>
  <c r="F16" i="5"/>
  <c r="H15" i="5"/>
  <c r="F15" i="5"/>
  <c r="H14" i="5"/>
  <c r="F14" i="5"/>
  <c r="N81" i="5" l="1"/>
  <c r="M81" i="5"/>
  <c r="N52" i="5"/>
  <c r="M52" i="5"/>
  <c r="J21" i="5"/>
  <c r="L52" i="5"/>
  <c r="L81" i="5"/>
  <c r="M82" i="5"/>
  <c r="M111" i="5"/>
  <c r="J112" i="5"/>
  <c r="N22" i="5"/>
  <c r="N51" i="5"/>
  <c r="K21" i="5"/>
  <c r="I90" i="5"/>
  <c r="K112" i="5"/>
  <c r="I121" i="5"/>
  <c r="H129" i="4"/>
  <c r="H128" i="4"/>
  <c r="H39" i="4"/>
  <c r="H38" i="4"/>
  <c r="H69" i="4"/>
  <c r="H68" i="4"/>
  <c r="H99" i="4"/>
  <c r="H98" i="4"/>
  <c r="N112" i="5" l="1"/>
  <c r="M112" i="5"/>
  <c r="N21" i="5"/>
  <c r="M21" i="5"/>
  <c r="I129" i="4"/>
  <c r="J129" i="4"/>
  <c r="G129" i="4"/>
  <c r="F129" i="4"/>
  <c r="I99" i="4"/>
  <c r="J99" i="4"/>
  <c r="G99" i="4"/>
  <c r="F99" i="4"/>
  <c r="I69" i="4"/>
  <c r="J69" i="4"/>
  <c r="G69" i="4"/>
  <c r="F69" i="4"/>
  <c r="I39" i="4"/>
  <c r="J39" i="4"/>
  <c r="G39" i="4"/>
  <c r="F39" i="4"/>
  <c r="I128" i="4" l="1"/>
  <c r="M121" i="4"/>
  <c r="M120" i="4"/>
  <c r="I98" i="4"/>
  <c r="M91" i="4"/>
  <c r="M90" i="4"/>
  <c r="I68" i="4"/>
  <c r="M61" i="4"/>
  <c r="M60" i="4"/>
  <c r="I38" i="4"/>
  <c r="M31" i="4"/>
  <c r="M30" i="4"/>
  <c r="F125" i="4" l="1"/>
  <c r="H125" i="4"/>
  <c r="F95" i="4"/>
  <c r="H95" i="4"/>
  <c r="F65" i="4"/>
  <c r="H65" i="4"/>
  <c r="F35" i="4"/>
  <c r="H35" i="4"/>
  <c r="F120" i="4" l="1"/>
  <c r="H44" i="4"/>
  <c r="J128" i="4"/>
  <c r="G128" i="4"/>
  <c r="F128" i="4"/>
  <c r="H124" i="4"/>
  <c r="F124" i="4"/>
  <c r="H121" i="4"/>
  <c r="N121" i="4" s="1"/>
  <c r="G121" i="4"/>
  <c r="J121" i="4" s="1"/>
  <c r="K121" i="4" s="1"/>
  <c r="L121" i="4" s="1"/>
  <c r="F121" i="4"/>
  <c r="H120" i="4"/>
  <c r="N120" i="4" s="1"/>
  <c r="G120" i="4"/>
  <c r="I120" i="4" s="1"/>
  <c r="I117" i="4"/>
  <c r="G117" i="4"/>
  <c r="I116" i="4"/>
  <c r="G116" i="4"/>
  <c r="I115" i="4"/>
  <c r="G115" i="4"/>
  <c r="I112" i="4"/>
  <c r="L112" i="4" s="1"/>
  <c r="H112" i="4"/>
  <c r="I111" i="4"/>
  <c r="L111" i="4" s="1"/>
  <c r="H111" i="4"/>
  <c r="H108" i="4"/>
  <c r="F108" i="4"/>
  <c r="F107" i="4"/>
  <c r="H107" i="4"/>
  <c r="F106" i="4"/>
  <c r="H106" i="4"/>
  <c r="F105" i="4"/>
  <c r="H105" i="4"/>
  <c r="F104" i="4"/>
  <c r="H104" i="4"/>
  <c r="J98" i="4"/>
  <c r="G98" i="4"/>
  <c r="F98" i="4"/>
  <c r="H94" i="4"/>
  <c r="F94" i="4"/>
  <c r="H91" i="4"/>
  <c r="N91" i="4" s="1"/>
  <c r="G91" i="4"/>
  <c r="I91" i="4" s="1"/>
  <c r="F91" i="4"/>
  <c r="H90" i="4"/>
  <c r="N90" i="4" s="1"/>
  <c r="G90" i="4"/>
  <c r="J90" i="4" s="1"/>
  <c r="K90" i="4" s="1"/>
  <c r="L90" i="4" s="1"/>
  <c r="F90" i="4"/>
  <c r="I87" i="4"/>
  <c r="G87" i="4"/>
  <c r="I86" i="4"/>
  <c r="G86" i="4"/>
  <c r="I85" i="4"/>
  <c r="G85" i="4"/>
  <c r="I82" i="4"/>
  <c r="L82" i="4" s="1"/>
  <c r="H82" i="4"/>
  <c r="I81" i="4"/>
  <c r="K81" i="4" s="1"/>
  <c r="H81" i="4"/>
  <c r="H78" i="4"/>
  <c r="F78" i="4"/>
  <c r="H77" i="4"/>
  <c r="F77" i="4"/>
  <c r="H76" i="4"/>
  <c r="F76" i="4"/>
  <c r="H75" i="4"/>
  <c r="F75" i="4"/>
  <c r="H74" i="4"/>
  <c r="F74" i="4"/>
  <c r="J68" i="4"/>
  <c r="G68" i="4"/>
  <c r="F68" i="4"/>
  <c r="H64" i="4"/>
  <c r="F64" i="4"/>
  <c r="H61" i="4"/>
  <c r="N61" i="4" s="1"/>
  <c r="G61" i="4"/>
  <c r="J61" i="4" s="1"/>
  <c r="K61" i="4" s="1"/>
  <c r="L61" i="4" s="1"/>
  <c r="F61" i="4"/>
  <c r="H60" i="4"/>
  <c r="N60" i="4" s="1"/>
  <c r="G60" i="4"/>
  <c r="J60" i="4" s="1"/>
  <c r="K60" i="4" s="1"/>
  <c r="L60" i="4" s="1"/>
  <c r="F60" i="4"/>
  <c r="I57" i="4"/>
  <c r="G57" i="4"/>
  <c r="I56" i="4"/>
  <c r="G56" i="4"/>
  <c r="I55" i="4"/>
  <c r="G55" i="4"/>
  <c r="I52" i="4"/>
  <c r="K52" i="4" s="1"/>
  <c r="H52" i="4"/>
  <c r="I51" i="4"/>
  <c r="L51" i="4" s="1"/>
  <c r="H51" i="4"/>
  <c r="H48" i="4"/>
  <c r="F48" i="4"/>
  <c r="F47" i="4"/>
  <c r="H47" i="4"/>
  <c r="F46" i="4"/>
  <c r="H46" i="4"/>
  <c r="F45" i="4"/>
  <c r="H45" i="4"/>
  <c r="F44" i="4"/>
  <c r="J38" i="4"/>
  <c r="G38" i="4"/>
  <c r="F38" i="4"/>
  <c r="J120" i="4" l="1"/>
  <c r="K120" i="4" s="1"/>
  <c r="L120" i="4" s="1"/>
  <c r="I121" i="4"/>
  <c r="J112" i="4"/>
  <c r="M112" i="4" s="1"/>
  <c r="J91" i="4"/>
  <c r="K91" i="4" s="1"/>
  <c r="L91" i="4" s="1"/>
  <c r="I90" i="4"/>
  <c r="L81" i="4"/>
  <c r="L52" i="4"/>
  <c r="J111" i="4"/>
  <c r="K112" i="4"/>
  <c r="K111" i="4"/>
  <c r="J82" i="4"/>
  <c r="J81" i="4"/>
  <c r="K82" i="4"/>
  <c r="K51" i="4"/>
  <c r="J52" i="4"/>
  <c r="I60" i="4"/>
  <c r="I61" i="4"/>
  <c r="J51" i="4"/>
  <c r="H15" i="4"/>
  <c r="F14" i="4"/>
  <c r="I25" i="4"/>
  <c r="J25" i="4" s="1"/>
  <c r="I21" i="4"/>
  <c r="H18" i="4"/>
  <c r="N112" i="4" l="1"/>
  <c r="N111" i="4"/>
  <c r="M111" i="4"/>
  <c r="N81" i="4"/>
  <c r="M81" i="4"/>
  <c r="N82" i="4"/>
  <c r="M82" i="4"/>
  <c r="M52" i="4"/>
  <c r="N52" i="4"/>
  <c r="N51" i="4"/>
  <c r="M51" i="4"/>
  <c r="G31" i="4"/>
  <c r="I31" i="4" s="1"/>
  <c r="H30" i="4"/>
  <c r="N30" i="4" s="1"/>
  <c r="F15" i="4"/>
  <c r="F31" i="4"/>
  <c r="F17" i="4"/>
  <c r="H17" i="4"/>
  <c r="F16" i="4"/>
  <c r="H31" i="4"/>
  <c r="N31" i="4" s="1"/>
  <c r="K21" i="4"/>
  <c r="J21" i="4"/>
  <c r="L21" i="4"/>
  <c r="G27" i="4"/>
  <c r="F30" i="4"/>
  <c r="H21" i="4"/>
  <c r="G25" i="4"/>
  <c r="I27" i="4"/>
  <c r="J27" i="4" s="1"/>
  <c r="H22" i="4"/>
  <c r="I22" i="4"/>
  <c r="G26" i="4"/>
  <c r="I26" i="4"/>
  <c r="J26" i="4" s="1"/>
  <c r="G30" i="4"/>
  <c r="H16" i="4"/>
  <c r="H14" i="4"/>
  <c r="F18" i="4"/>
  <c r="J31" i="4" l="1"/>
  <c r="K31" i="4" s="1"/>
  <c r="L31" i="4" s="1"/>
  <c r="N21" i="4"/>
  <c r="M21" i="4"/>
  <c r="J30" i="4"/>
  <c r="K30" i="4" s="1"/>
  <c r="L30" i="4" s="1"/>
  <c r="I30" i="4"/>
  <c r="H34" i="4"/>
  <c r="F34" i="4"/>
  <c r="L22" i="4"/>
  <c r="J22" i="4"/>
  <c r="K22" i="4"/>
  <c r="N22" i="4" l="1"/>
  <c r="M22" i="4"/>
</calcChain>
</file>

<file path=xl/comments1.xml><?xml version="1.0" encoding="utf-8"?>
<comments xmlns="http://schemas.openxmlformats.org/spreadsheetml/2006/main">
  <authors>
    <author>Doublesin, James</author>
  </authors>
  <commentList>
    <comment ref="F1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I20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ADPLLLJ:
REFCLK min = 0.5MHz
REFCLK max = 2.5MHz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 with SELFREQDCO=0x2:
DCOCLKLDO min = 500MHz
DCOCLKLDO max = 1000MHz
ADPLLLJ with SELFREQDCO=0x4:
DCOCLKLDO min = 1000MHz
DCOCLKLDO max = 2000MHz</t>
        </r>
      </text>
    </comment>
    <comment ref="F3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ADPLLLJ:
REFCLK min = 0.5MHz
REFCLK max = 2.5MHz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 with SELFREQDCO=0x2:
DCOCLKLDO min = 500MHz
DCOCLKLDO max = 1000MHz
ADPLLLJ with SELFREQDCO=0x4:
DCOCLKLDO min = 1000MHz
DCOCLKLDO max = 2000MHz</t>
        </r>
      </text>
    </comment>
  </commentList>
</comments>
</file>

<file path=xl/comments2.xml><?xml version="1.0" encoding="utf-8"?>
<comments xmlns="http://schemas.openxmlformats.org/spreadsheetml/2006/main">
  <authors>
    <author>Doublesin, James</author>
  </authors>
  <commentList>
    <comment ref="F1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I20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G24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I24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F29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ADPLLLJ:
REFCLK min = 0.5MHz
REFCLK max = 2.5MHz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 with SELFREQDCO=0x2:
DCOCLKLDO min = 500MHz
DCOCLKLDO max = 1000MHz
ADPLLLJ with SELFREQDCO=0x4:
DCOCLKLDO min = 1000MHz
DCOCLKLDO max = 2000MHz</t>
        </r>
      </text>
    </comment>
    <comment ref="F3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REFCLK min = 0.032MHz
REFCLK max = 52MHz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ADPLLS:
DCOCLKLDO min = 20MHz
DCOCLKLDO max = 2000MHz</t>
        </r>
      </text>
    </comment>
    <comment ref="F37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ADPLLLJ:
REFCLK min = 0.5MHz
REFCLK max = 2.5MHz</t>
        </r>
      </text>
    </comment>
    <comment ref="H37" authorId="0">
      <text>
        <r>
          <rPr>
            <b/>
            <sz val="9"/>
            <color indexed="81"/>
            <rFont val="Tahoma"/>
            <family val="2"/>
          </rPr>
          <t>Doublesin, James:</t>
        </r>
        <r>
          <rPr>
            <sz val="9"/>
            <color indexed="81"/>
            <rFont val="Tahoma"/>
            <family val="2"/>
          </rPr>
          <t xml:space="preserve">
ADPLLLJ with SELFREQDCO=0x2:
DCOCLKLDO min = 500MHz
DCOCLKLDO max = 1000MHz
ADPLLLJ with SELFREQDCO=0x4:
DCOCLKLDO min = 1000MHz
DCOCLKLDO max = 2000MHz</t>
        </r>
      </text>
    </comment>
  </commentList>
</comments>
</file>

<file path=xl/sharedStrings.xml><?xml version="1.0" encoding="utf-8"?>
<sst xmlns="http://schemas.openxmlformats.org/spreadsheetml/2006/main" count="812" uniqueCount="56">
  <si>
    <t>OPP</t>
  </si>
  <si>
    <t>TURBO</t>
  </si>
  <si>
    <t>OPP120</t>
  </si>
  <si>
    <t>OPP100</t>
  </si>
  <si>
    <t>OPP50</t>
  </si>
  <si>
    <t>VDD [V]</t>
  </si>
  <si>
    <t>ARM [MHz]</t>
  </si>
  <si>
    <t>DDR3 [MHz]</t>
  </si>
  <si>
    <t>L3</t>
  </si>
  <si>
    <t>L4</t>
  </si>
  <si>
    <t>MHz</t>
  </si>
  <si>
    <t>CLKIN</t>
  </si>
  <si>
    <t>N</t>
  </si>
  <si>
    <t>M</t>
  </si>
  <si>
    <t>M2</t>
  </si>
  <si>
    <t>M4</t>
  </si>
  <si>
    <t>M5</t>
  </si>
  <si>
    <t>M6</t>
  </si>
  <si>
    <t>CLKOUTM4</t>
  </si>
  <si>
    <t>CLKOUT [MHz]</t>
  </si>
  <si>
    <t>OPP100/50</t>
  </si>
  <si>
    <t>DCO [MHz]</t>
  </si>
  <si>
    <t>MMC_CLK</t>
  </si>
  <si>
    <t>CLK_24</t>
  </si>
  <si>
    <t>CLK_48</t>
  </si>
  <si>
    <t>CLKOUTM5</t>
  </si>
  <si>
    <t>CLKOUTM6</t>
  </si>
  <si>
    <t>CLK_32KHZ</t>
  </si>
  <si>
    <t>MPU OPP</t>
  </si>
  <si>
    <t>NITRO</t>
  </si>
  <si>
    <t>LPDDR2 [MHz]</t>
  </si>
  <si>
    <t>CORE DPLL (ADPLLS)</t>
  </si>
  <si>
    <t>DISP DPLL (ADPLLS)</t>
  </si>
  <si>
    <t>DDR DPLL (ADPLLS)</t>
  </si>
  <si>
    <t>PER DPLL (ADPLLLJ)</t>
  </si>
  <si>
    <t>MPU DPLL (ADPLLS)</t>
  </si>
  <si>
    <t>OPP100 DDR3</t>
  </si>
  <si>
    <t>OPP100 LPDDR2</t>
  </si>
  <si>
    <t>OPP50 LPDDR2</t>
  </si>
  <si>
    <t>DLL Clock</t>
  </si>
  <si>
    <t>SD</t>
  </si>
  <si>
    <t>CORE OPP</t>
  </si>
  <si>
    <t>L3 [MHz]</t>
  </si>
  <si>
    <t>L4 [MHz]</t>
  </si>
  <si>
    <t>N/A</t>
  </si>
  <si>
    <t>REFCLK [MHz]</t>
  </si>
  <si>
    <t>EXT DPLL (ADPLLLJ)</t>
  </si>
  <si>
    <t>Notes</t>
  </si>
  <si>
    <t>this is an example, may change based on use case</t>
  </si>
  <si>
    <t>FREQSEL DCO</t>
  </si>
  <si>
    <t>optimized for low jitter Ethernet REFCLK (out of spec)</t>
  </si>
  <si>
    <t>AM43xx PG1.x DPLL recommended settings (optimized for jitter performance)</t>
  </si>
  <si>
    <t>CLKOUT (DFI) [MHz]</t>
  </si>
  <si>
    <t>AM43xx PG1.x DPLL recommended settings (unoptimized for jitter)</t>
  </si>
  <si>
    <t>Enable half delay mode when DFI = 2*DLL</t>
  </si>
  <si>
    <t>For DDR3, keep DFI clock=DLL clock and disable half 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</si>
</sst>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2" xfId="0" applyFont="1" applyFill="1" applyBorder="1"/>
    <xf numFmtId="0" fontId="3" fillId="0" borderId="0" xfId="0" applyFont="1" applyFill="1" applyBorder="1"/>
    <xf numFmtId="2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/>
    <xf numFmtId="0" fontId="0" fillId="4" borderId="0" xfId="0" applyFill="1" applyBorder="1"/>
    <xf numFmtId="0" fontId="0" fillId="4" borderId="0" xfId="0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0" xfId="0" applyFill="1"/>
    <xf numFmtId="0" fontId="2" fillId="4" borderId="0" xfId="0" applyFont="1" applyFill="1" applyBorder="1"/>
    <xf numFmtId="0" fontId="3" fillId="5" borderId="3" xfId="0" applyFont="1" applyFill="1" applyBorder="1" applyAlignment="1">
      <alignment horizontal="right"/>
    </xf>
    <xf numFmtId="0" fontId="0" fillId="0" borderId="0" xfId="0" applyFill="1"/>
    <xf numFmtId="0" fontId="2" fillId="0" borderId="4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0" fillId="0" borderId="4" xfId="0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horizontal="centerContinuous" vertical="center"/>
    </xf>
    <xf numFmtId="0" fontId="0" fillId="0" borderId="1" xfId="0" applyBorder="1" applyAlignment="1">
      <alignment horizontal="centerContinuous"/>
    </xf>
    <xf numFmtId="0" fontId="2" fillId="0" borderId="4" xfId="0" applyFont="1" applyBorder="1"/>
    <xf numFmtId="0" fontId="0" fillId="0" borderId="2" xfId="0" applyBorder="1"/>
    <xf numFmtId="0" fontId="0" fillId="0" borderId="5" xfId="0" applyBorder="1"/>
    <xf numFmtId="0" fontId="2" fillId="0" borderId="4" xfId="0" applyFont="1" applyFill="1" applyBorder="1" applyAlignment="1">
      <alignment horizontal="centerContinuous" vertical="center"/>
    </xf>
    <xf numFmtId="0" fontId="0" fillId="0" borderId="2" xfId="0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al" xfId="0" builtinId="0"/>
  </cellStyles>
  <dxfs count="18"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  <dxf>
      <font>
        <b/>
        <i val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0"/>
  <sheetViews>
    <sheetView zoomScaleNormal="100" workbookViewId="0">
      <selection activeCell="K115" sqref="K115"/>
    </sheetView>
  </sheetViews>
  <sheetFormatPr defaultRowHeight="12.75" x14ac:dyDescent="0.2"/>
  <cols>
    <col min="1" max="1" width="15.28515625" bestFit="1" customWidth="1"/>
    <col min="2" max="12" width="10.7109375" customWidth="1"/>
    <col min="13" max="13" width="11.5703125" customWidth="1"/>
    <col min="14" max="14" width="19.42578125" customWidth="1"/>
    <col min="15" max="15" width="3.140625" style="40" customWidth="1"/>
  </cols>
  <sheetData>
    <row r="1" spans="1:15" ht="18" x14ac:dyDescent="0.25">
      <c r="A1" s="3" t="s">
        <v>53</v>
      </c>
      <c r="O1" s="33"/>
    </row>
    <row r="2" spans="1:15" x14ac:dyDescent="0.2">
      <c r="O2" s="33"/>
    </row>
    <row r="3" spans="1:15" ht="25.5" x14ac:dyDescent="0.2">
      <c r="A3" s="24" t="s">
        <v>28</v>
      </c>
      <c r="B3" s="1" t="s">
        <v>5</v>
      </c>
      <c r="C3" s="1" t="s">
        <v>6</v>
      </c>
      <c r="E3" s="24" t="s">
        <v>41</v>
      </c>
      <c r="F3" s="1" t="s">
        <v>5</v>
      </c>
      <c r="G3" s="1" t="s">
        <v>7</v>
      </c>
      <c r="H3" s="1" t="s">
        <v>30</v>
      </c>
      <c r="I3" s="24" t="s">
        <v>42</v>
      </c>
      <c r="J3" s="24" t="s">
        <v>43</v>
      </c>
      <c r="O3" s="33"/>
    </row>
    <row r="4" spans="1:15" x14ac:dyDescent="0.2">
      <c r="A4" s="24" t="s">
        <v>29</v>
      </c>
      <c r="B4" s="1">
        <v>1.325</v>
      </c>
      <c r="C4" s="1">
        <v>1000</v>
      </c>
      <c r="E4" s="2" t="s">
        <v>3</v>
      </c>
      <c r="F4" s="17">
        <v>1.1000000000000001</v>
      </c>
      <c r="G4" s="2">
        <v>400</v>
      </c>
      <c r="H4" s="2">
        <v>266</v>
      </c>
      <c r="I4" s="2">
        <v>200</v>
      </c>
      <c r="J4" s="2">
        <v>100</v>
      </c>
      <c r="O4" s="33"/>
    </row>
    <row r="5" spans="1:15" x14ac:dyDescent="0.2">
      <c r="A5" s="2" t="s">
        <v>1</v>
      </c>
      <c r="B5" s="17">
        <v>1.26</v>
      </c>
      <c r="C5" s="2">
        <v>800</v>
      </c>
      <c r="E5" s="2" t="s">
        <v>4</v>
      </c>
      <c r="F5" s="17">
        <v>0.95</v>
      </c>
      <c r="G5" s="18" t="s">
        <v>44</v>
      </c>
      <c r="H5" s="2">
        <v>133</v>
      </c>
      <c r="I5" s="2">
        <v>100</v>
      </c>
      <c r="J5" s="2">
        <v>50</v>
      </c>
      <c r="O5" s="33"/>
    </row>
    <row r="6" spans="1:15" x14ac:dyDescent="0.2">
      <c r="A6" s="2" t="s">
        <v>2</v>
      </c>
      <c r="B6" s="17">
        <v>1.2</v>
      </c>
      <c r="C6" s="2">
        <v>720</v>
      </c>
      <c r="E6" s="16"/>
      <c r="F6" s="28"/>
      <c r="G6" s="16"/>
      <c r="H6" s="16"/>
      <c r="I6" s="16"/>
      <c r="J6" s="16"/>
      <c r="K6" s="16"/>
      <c r="O6" s="33"/>
    </row>
    <row r="7" spans="1:15" x14ac:dyDescent="0.2">
      <c r="A7" s="2" t="s">
        <v>3</v>
      </c>
      <c r="B7" s="17">
        <v>1.1000000000000001</v>
      </c>
      <c r="C7" s="2">
        <v>600</v>
      </c>
      <c r="O7" s="33"/>
    </row>
    <row r="8" spans="1:15" x14ac:dyDescent="0.2">
      <c r="A8" s="2" t="s">
        <v>4</v>
      </c>
      <c r="B8" s="17">
        <v>0.95</v>
      </c>
      <c r="C8" s="2">
        <v>300</v>
      </c>
      <c r="O8" s="33"/>
    </row>
    <row r="9" spans="1:15" x14ac:dyDescent="0.2">
      <c r="O9" s="33"/>
    </row>
    <row r="10" spans="1:15" ht="13.5" thickBo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3"/>
    </row>
    <row r="11" spans="1:15" ht="13.5" thickBot="1" x14ac:dyDescent="0.25">
      <c r="A11" s="39">
        <v>24</v>
      </c>
      <c r="B11" s="23" t="s">
        <v>10</v>
      </c>
      <c r="O11" s="33"/>
    </row>
    <row r="12" spans="1:15" x14ac:dyDescent="0.2">
      <c r="A12" s="25" t="s">
        <v>35</v>
      </c>
      <c r="O12" s="33"/>
    </row>
    <row r="13" spans="1:15" ht="25.5" x14ac:dyDescent="0.2">
      <c r="A13" s="9" t="s">
        <v>0</v>
      </c>
      <c r="B13" s="9" t="s">
        <v>11</v>
      </c>
      <c r="C13" s="9" t="s">
        <v>12</v>
      </c>
      <c r="D13" s="9" t="s">
        <v>13</v>
      </c>
      <c r="E13" s="9" t="s">
        <v>14</v>
      </c>
      <c r="F13" s="24" t="s">
        <v>45</v>
      </c>
      <c r="G13" s="10" t="s">
        <v>19</v>
      </c>
      <c r="H13" s="20" t="s">
        <v>21</v>
      </c>
      <c r="I13" s="21"/>
      <c r="J13" s="21"/>
      <c r="O13" s="33"/>
    </row>
    <row r="14" spans="1:15" x14ac:dyDescent="0.2">
      <c r="A14" s="29" t="s">
        <v>29</v>
      </c>
      <c r="B14" s="11">
        <v>24</v>
      </c>
      <c r="C14" s="11">
        <v>23</v>
      </c>
      <c r="D14" s="11">
        <v>1000</v>
      </c>
      <c r="E14" s="11">
        <v>1</v>
      </c>
      <c r="F14" s="12">
        <f>B14/(C14+1)</f>
        <v>1</v>
      </c>
      <c r="G14" s="2">
        <f>B14*D14/(C14+1)/E14</f>
        <v>1000</v>
      </c>
      <c r="H14" s="2">
        <f>2*(D14/(C14+1))*B14</f>
        <v>2000</v>
      </c>
      <c r="I14" s="21"/>
      <c r="J14" s="21"/>
      <c r="O14" s="33"/>
    </row>
    <row r="15" spans="1:15" x14ac:dyDescent="0.2">
      <c r="A15" s="5" t="s">
        <v>1</v>
      </c>
      <c r="B15" s="11">
        <v>24</v>
      </c>
      <c r="C15" s="11">
        <v>23</v>
      </c>
      <c r="D15" s="11">
        <v>800</v>
      </c>
      <c r="E15" s="11">
        <v>1</v>
      </c>
      <c r="F15" s="12">
        <f>B15/(C15+1)</f>
        <v>1</v>
      </c>
      <c r="G15" s="2">
        <f t="shared" ref="G15:G18" si="0">B15*D15/(C15+1)/E15</f>
        <v>800</v>
      </c>
      <c r="H15" s="2">
        <f>2*(D15/(C15+1))*B15</f>
        <v>1600</v>
      </c>
      <c r="I15" s="14"/>
      <c r="J15" s="14"/>
      <c r="O15" s="33"/>
    </row>
    <row r="16" spans="1:15" x14ac:dyDescent="0.2">
      <c r="A16" s="5" t="s">
        <v>2</v>
      </c>
      <c r="B16" s="11">
        <v>24</v>
      </c>
      <c r="C16" s="11">
        <v>23</v>
      </c>
      <c r="D16" s="11">
        <v>720</v>
      </c>
      <c r="E16" s="11">
        <v>1</v>
      </c>
      <c r="F16" s="12">
        <f>B16/(C16+1)</f>
        <v>1</v>
      </c>
      <c r="G16" s="2">
        <f t="shared" si="0"/>
        <v>720</v>
      </c>
      <c r="H16" s="2">
        <f>2*(D16/(C16+1))*B16</f>
        <v>1440</v>
      </c>
      <c r="I16" s="14"/>
      <c r="J16" s="14"/>
      <c r="O16" s="33"/>
    </row>
    <row r="17" spans="1:15" x14ac:dyDescent="0.2">
      <c r="A17" s="5" t="s">
        <v>3</v>
      </c>
      <c r="B17" s="11">
        <v>24</v>
      </c>
      <c r="C17" s="11">
        <v>23</v>
      </c>
      <c r="D17" s="11">
        <v>600</v>
      </c>
      <c r="E17" s="11">
        <v>1</v>
      </c>
      <c r="F17" s="12">
        <f>B17/(C17+1)</f>
        <v>1</v>
      </c>
      <c r="G17" s="2">
        <f t="shared" si="0"/>
        <v>600</v>
      </c>
      <c r="H17" s="2">
        <f>2*(D17/(C17+1))*B17</f>
        <v>1200</v>
      </c>
      <c r="I17" s="14"/>
      <c r="J17" s="14"/>
      <c r="O17" s="33"/>
    </row>
    <row r="18" spans="1:15" x14ac:dyDescent="0.2">
      <c r="A18" s="5" t="s">
        <v>4</v>
      </c>
      <c r="B18" s="11">
        <v>24</v>
      </c>
      <c r="C18" s="11">
        <v>23</v>
      </c>
      <c r="D18" s="11">
        <v>600</v>
      </c>
      <c r="E18" s="11">
        <v>2</v>
      </c>
      <c r="F18" s="12">
        <f>B18/(C18+1)</f>
        <v>1</v>
      </c>
      <c r="G18" s="2">
        <f t="shared" si="0"/>
        <v>300</v>
      </c>
      <c r="H18" s="2">
        <f>2*(D18/(C18+1))*B18</f>
        <v>1200</v>
      </c>
      <c r="I18" s="14"/>
      <c r="J18" s="14"/>
      <c r="O18" s="33"/>
    </row>
    <row r="19" spans="1:15" x14ac:dyDescent="0.2">
      <c r="A19" s="26" t="s">
        <v>31</v>
      </c>
      <c r="B19" s="19"/>
      <c r="C19" s="6"/>
      <c r="D19" s="6"/>
      <c r="E19" s="6"/>
      <c r="F19" s="15"/>
      <c r="G19" s="16"/>
      <c r="O19" s="33"/>
    </row>
    <row r="20" spans="1:15" ht="25.5" x14ac:dyDescent="0.2">
      <c r="A20" s="18" t="s">
        <v>0</v>
      </c>
      <c r="B20" s="2" t="s">
        <v>11</v>
      </c>
      <c r="C20" s="2" t="s">
        <v>12</v>
      </c>
      <c r="D20" s="2" t="s">
        <v>13</v>
      </c>
      <c r="E20" s="2" t="s">
        <v>15</v>
      </c>
      <c r="F20" s="2" t="s">
        <v>16</v>
      </c>
      <c r="G20" s="2" t="s">
        <v>17</v>
      </c>
      <c r="H20" s="24" t="s">
        <v>45</v>
      </c>
      <c r="I20" s="20" t="s">
        <v>21</v>
      </c>
      <c r="J20" s="13" t="s">
        <v>18</v>
      </c>
      <c r="K20" s="12" t="s">
        <v>25</v>
      </c>
      <c r="L20" s="12" t="s">
        <v>26</v>
      </c>
      <c r="M20" s="12" t="s">
        <v>8</v>
      </c>
      <c r="N20" s="12" t="s">
        <v>9</v>
      </c>
      <c r="O20" s="33"/>
    </row>
    <row r="21" spans="1:15" x14ac:dyDescent="0.2">
      <c r="A21" s="8" t="s">
        <v>3</v>
      </c>
      <c r="B21" s="11">
        <v>24</v>
      </c>
      <c r="C21" s="11">
        <v>23</v>
      </c>
      <c r="D21" s="11">
        <v>1000</v>
      </c>
      <c r="E21" s="11">
        <v>10</v>
      </c>
      <c r="F21" s="11">
        <v>8</v>
      </c>
      <c r="G21" s="11">
        <v>4</v>
      </c>
      <c r="H21" s="12">
        <f>B21/(C21+1)</f>
        <v>1</v>
      </c>
      <c r="I21" s="2">
        <f>2*(B21/(C21+1))*D21</f>
        <v>2000</v>
      </c>
      <c r="J21" s="2">
        <f>I21/E21</f>
        <v>200</v>
      </c>
      <c r="K21" s="2">
        <f>I21/F21</f>
        <v>250</v>
      </c>
      <c r="L21" s="2">
        <f>I21/G21</f>
        <v>500</v>
      </c>
      <c r="M21" s="2">
        <f>J21</f>
        <v>200</v>
      </c>
      <c r="N21" s="2">
        <f>J21/2</f>
        <v>100</v>
      </c>
      <c r="O21" s="33"/>
    </row>
    <row r="22" spans="1:15" x14ac:dyDescent="0.2">
      <c r="A22" s="8" t="s">
        <v>4</v>
      </c>
      <c r="B22" s="11">
        <v>24</v>
      </c>
      <c r="C22" s="11">
        <v>23</v>
      </c>
      <c r="D22" s="11">
        <v>1000</v>
      </c>
      <c r="E22" s="11">
        <v>20</v>
      </c>
      <c r="F22" s="11">
        <v>20</v>
      </c>
      <c r="G22" s="11">
        <v>20</v>
      </c>
      <c r="H22" s="12">
        <f>B22/(C22+1)</f>
        <v>1</v>
      </c>
      <c r="I22" s="2">
        <f>2*(B22/(C22+1))*D22</f>
        <v>2000</v>
      </c>
      <c r="J22" s="2">
        <f>I22/E22</f>
        <v>100</v>
      </c>
      <c r="K22" s="2">
        <f>I22/F22</f>
        <v>100</v>
      </c>
      <c r="L22" s="2">
        <f>I22/G22</f>
        <v>100</v>
      </c>
      <c r="M22" s="2">
        <f>J22</f>
        <v>100</v>
      </c>
      <c r="N22" s="2">
        <f>J22/2</f>
        <v>50</v>
      </c>
      <c r="O22" s="33"/>
    </row>
    <row r="23" spans="1:15" x14ac:dyDescent="0.2">
      <c r="A23" s="27" t="s">
        <v>33</v>
      </c>
      <c r="B23" s="7"/>
      <c r="C23" s="7"/>
      <c r="D23" s="7"/>
      <c r="E23" s="7"/>
      <c r="F23" s="7"/>
      <c r="G23" s="7"/>
      <c r="H23" s="7"/>
      <c r="I23" s="7"/>
      <c r="J23" s="7"/>
      <c r="O23" s="33"/>
    </row>
    <row r="24" spans="1:15" ht="25.5" x14ac:dyDescent="0.2">
      <c r="A24" s="4" t="s">
        <v>0</v>
      </c>
      <c r="B24" s="9" t="s">
        <v>11</v>
      </c>
      <c r="C24" s="9" t="s">
        <v>12</v>
      </c>
      <c r="D24" s="9" t="s">
        <v>13</v>
      </c>
      <c r="E24" s="9" t="s">
        <v>14</v>
      </c>
      <c r="F24" s="4" t="s">
        <v>15</v>
      </c>
      <c r="G24" s="24" t="s">
        <v>45</v>
      </c>
      <c r="H24" s="10" t="s">
        <v>52</v>
      </c>
      <c r="I24" s="20" t="s">
        <v>21</v>
      </c>
      <c r="J24" s="20" t="s">
        <v>39</v>
      </c>
      <c r="K24" s="45" t="s">
        <v>47</v>
      </c>
      <c r="L24" s="51"/>
      <c r="M24" s="51"/>
      <c r="N24" s="52"/>
      <c r="O24" s="33"/>
    </row>
    <row r="25" spans="1:15" x14ac:dyDescent="0.2">
      <c r="A25" s="8" t="s">
        <v>36</v>
      </c>
      <c r="B25" s="11">
        <v>24</v>
      </c>
      <c r="C25" s="11">
        <v>23</v>
      </c>
      <c r="D25" s="11">
        <v>400</v>
      </c>
      <c r="E25" s="11">
        <v>1</v>
      </c>
      <c r="F25" s="11">
        <v>2</v>
      </c>
      <c r="G25" s="12">
        <f>B25/(C25+1)</f>
        <v>1</v>
      </c>
      <c r="H25" s="2">
        <f>I25/E25/2</f>
        <v>400</v>
      </c>
      <c r="I25" s="43">
        <f>2*(D25/(C25+1))*B25</f>
        <v>800</v>
      </c>
      <c r="J25" s="13">
        <f>I25/F25</f>
        <v>400</v>
      </c>
      <c r="K25" s="55" t="s">
        <v>55</v>
      </c>
      <c r="L25" s="48"/>
      <c r="M25" s="48"/>
      <c r="N25" s="49"/>
      <c r="O25" s="33"/>
    </row>
    <row r="26" spans="1:15" x14ac:dyDescent="0.2">
      <c r="A26" s="8" t="s">
        <v>37</v>
      </c>
      <c r="B26" s="11">
        <v>24</v>
      </c>
      <c r="C26" s="11">
        <v>23</v>
      </c>
      <c r="D26" s="11">
        <v>266</v>
      </c>
      <c r="E26" s="11">
        <v>1</v>
      </c>
      <c r="F26" s="11">
        <v>4</v>
      </c>
      <c r="G26" s="12">
        <f>B26/(C26+1)</f>
        <v>1</v>
      </c>
      <c r="H26" s="2">
        <f>I26/E26/2</f>
        <v>266</v>
      </c>
      <c r="I26" s="43">
        <f>2*(D26/(C26+1))*B26</f>
        <v>532</v>
      </c>
      <c r="J26" s="13">
        <f t="shared" ref="J26:J27" si="1">I26/F26</f>
        <v>133</v>
      </c>
      <c r="K26" s="55" t="s">
        <v>54</v>
      </c>
      <c r="L26" s="48"/>
      <c r="M26" s="48"/>
      <c r="N26" s="49"/>
      <c r="O26" s="33"/>
    </row>
    <row r="27" spans="1:15" x14ac:dyDescent="0.2">
      <c r="A27" s="8" t="s">
        <v>38</v>
      </c>
      <c r="B27" s="11">
        <v>24</v>
      </c>
      <c r="C27" s="11">
        <v>23</v>
      </c>
      <c r="D27" s="11">
        <v>266</v>
      </c>
      <c r="E27" s="11">
        <v>2</v>
      </c>
      <c r="F27" s="11">
        <v>4</v>
      </c>
      <c r="G27" s="12">
        <f>B27/(C27+1)</f>
        <v>1</v>
      </c>
      <c r="H27" s="2">
        <f>I27/E27/2</f>
        <v>133</v>
      </c>
      <c r="I27" s="43">
        <f>2*(D27/(C27+1))*B27</f>
        <v>532</v>
      </c>
      <c r="J27" s="13">
        <f t="shared" si="1"/>
        <v>133</v>
      </c>
      <c r="K27" s="55" t="s">
        <v>54</v>
      </c>
      <c r="L27" s="48"/>
      <c r="M27" s="48"/>
      <c r="N27" s="49"/>
      <c r="O27" s="33"/>
    </row>
    <row r="28" spans="1:15" x14ac:dyDescent="0.2">
      <c r="A28" s="27" t="s">
        <v>34</v>
      </c>
      <c r="B28" s="7"/>
      <c r="C28" s="7"/>
      <c r="D28" s="7"/>
      <c r="E28" s="7"/>
      <c r="F28" s="7"/>
      <c r="G28" s="7"/>
      <c r="H28" s="7"/>
      <c r="I28" s="7"/>
      <c r="J28" s="7"/>
      <c r="O28" s="33"/>
    </row>
    <row r="29" spans="1:15" ht="25.5" x14ac:dyDescent="0.2">
      <c r="A29" s="4" t="s">
        <v>0</v>
      </c>
      <c r="B29" s="9" t="s">
        <v>11</v>
      </c>
      <c r="C29" s="9" t="s">
        <v>12</v>
      </c>
      <c r="D29" s="9" t="s">
        <v>13</v>
      </c>
      <c r="E29" s="9" t="s">
        <v>14</v>
      </c>
      <c r="F29" s="24" t="s">
        <v>45</v>
      </c>
      <c r="G29" s="22" t="s">
        <v>19</v>
      </c>
      <c r="H29" s="20" t="s">
        <v>21</v>
      </c>
      <c r="I29" s="20" t="s">
        <v>22</v>
      </c>
      <c r="J29" s="22" t="s">
        <v>24</v>
      </c>
      <c r="K29" s="20" t="s">
        <v>23</v>
      </c>
      <c r="L29" s="20" t="s">
        <v>27</v>
      </c>
      <c r="M29" s="20" t="s">
        <v>40</v>
      </c>
      <c r="N29" s="22" t="s">
        <v>49</v>
      </c>
      <c r="O29" s="33"/>
    </row>
    <row r="30" spans="1:15" x14ac:dyDescent="0.2">
      <c r="A30" s="8" t="s">
        <v>3</v>
      </c>
      <c r="B30" s="11">
        <v>24</v>
      </c>
      <c r="C30" s="11">
        <v>23</v>
      </c>
      <c r="D30" s="11">
        <v>960</v>
      </c>
      <c r="E30" s="11">
        <v>5</v>
      </c>
      <c r="F30" s="12">
        <f>B30/(C30+1)</f>
        <v>1</v>
      </c>
      <c r="G30" s="2">
        <f>B30*D30/(C30+1)/E30</f>
        <v>192</v>
      </c>
      <c r="H30" s="2">
        <f>D30/(C30+1)*B30</f>
        <v>960</v>
      </c>
      <c r="I30" s="13">
        <f>G30/2</f>
        <v>96</v>
      </c>
      <c r="J30" s="13">
        <f>G30/4</f>
        <v>48</v>
      </c>
      <c r="K30" s="2">
        <f>J30/2</f>
        <v>24</v>
      </c>
      <c r="L30" s="2">
        <f>K30/732.4219</f>
        <v>3.2767998881518969E-2</v>
      </c>
      <c r="M30" s="4">
        <f>CEILING(($B30*$D30)/(250*($C30+1)),1)</f>
        <v>4</v>
      </c>
      <c r="N30" s="2">
        <f>IF(AND($H30&gt;=500,$H30&lt;1000),2,IF(AND($H30&gt;=1000,$H30&lt;=2000),4,"INVALID DCO"))</f>
        <v>2</v>
      </c>
      <c r="O30" s="33"/>
    </row>
    <row r="31" spans="1:15" x14ac:dyDescent="0.2">
      <c r="A31" s="8" t="s">
        <v>4</v>
      </c>
      <c r="B31" s="11">
        <v>24</v>
      </c>
      <c r="C31" s="11">
        <v>23</v>
      </c>
      <c r="D31" s="11">
        <v>960</v>
      </c>
      <c r="E31" s="11">
        <v>5</v>
      </c>
      <c r="F31" s="12">
        <f>B31/(C31+1)</f>
        <v>1</v>
      </c>
      <c r="G31" s="2">
        <f>B31*D31/(C31+1)/E31</f>
        <v>192</v>
      </c>
      <c r="H31" s="2">
        <f>D31/(C31+1)*B31</f>
        <v>960</v>
      </c>
      <c r="I31" s="13">
        <f>G31/2</f>
        <v>96</v>
      </c>
      <c r="J31" s="13">
        <f>G31/4</f>
        <v>48</v>
      </c>
      <c r="K31" s="2">
        <f>J31/2</f>
        <v>24</v>
      </c>
      <c r="L31" s="2">
        <f>K31/732.4219</f>
        <v>3.2767998881518969E-2</v>
      </c>
      <c r="M31" s="4">
        <f>CEILING(($B31*$D31)/(250*($C31+1)),1)</f>
        <v>4</v>
      </c>
      <c r="N31" s="2">
        <f>IF(AND($H31&gt;=500,$H31&lt;1000),2,IF(AND($H31&gt;=1000,$H31&lt;=2000),4,"INVALID DCO"))</f>
        <v>2</v>
      </c>
      <c r="O31" s="33"/>
    </row>
    <row r="32" spans="1:15" x14ac:dyDescent="0.2">
      <c r="A32" s="27" t="s">
        <v>32</v>
      </c>
      <c r="B32" s="7"/>
      <c r="C32" s="7"/>
      <c r="D32" s="7"/>
      <c r="E32" s="7"/>
      <c r="F32" s="7"/>
      <c r="G32" s="7"/>
      <c r="H32" s="7"/>
      <c r="I32" s="7"/>
      <c r="J32" s="7"/>
      <c r="O32" s="33"/>
    </row>
    <row r="33" spans="1:15" ht="25.5" x14ac:dyDescent="0.2">
      <c r="A33" s="4" t="s">
        <v>0</v>
      </c>
      <c r="B33" s="9" t="s">
        <v>11</v>
      </c>
      <c r="C33" s="9" t="s">
        <v>12</v>
      </c>
      <c r="D33" s="9" t="s">
        <v>13</v>
      </c>
      <c r="E33" s="9" t="s">
        <v>14</v>
      </c>
      <c r="F33" s="24" t="s">
        <v>45</v>
      </c>
      <c r="G33" s="10" t="s">
        <v>19</v>
      </c>
      <c r="H33" s="20" t="s">
        <v>21</v>
      </c>
      <c r="I33" s="45" t="s">
        <v>47</v>
      </c>
      <c r="J33" s="46"/>
      <c r="K33" s="46"/>
      <c r="L33" s="46"/>
      <c r="M33" s="46"/>
      <c r="O33" s="33"/>
    </row>
    <row r="34" spans="1:15" x14ac:dyDescent="0.2">
      <c r="A34" s="8" t="s">
        <v>3</v>
      </c>
      <c r="B34" s="11">
        <v>24</v>
      </c>
      <c r="C34" s="11">
        <v>1</v>
      </c>
      <c r="D34" s="11">
        <v>50</v>
      </c>
      <c r="E34" s="11">
        <v>6</v>
      </c>
      <c r="F34" s="12">
        <f>B34/(C34+1)</f>
        <v>12</v>
      </c>
      <c r="G34" s="2">
        <f>B34*D34/(C34+1)/E34</f>
        <v>100</v>
      </c>
      <c r="H34" s="2">
        <f>2*(D34/(C34+1))*B34</f>
        <v>1200</v>
      </c>
      <c r="I34" s="47" t="s">
        <v>48</v>
      </c>
      <c r="J34" s="48"/>
      <c r="K34" s="48"/>
      <c r="L34" s="48"/>
      <c r="M34" s="49"/>
      <c r="O34" s="33"/>
    </row>
    <row r="35" spans="1:15" x14ac:dyDescent="0.2">
      <c r="A35" s="44" t="s">
        <v>4</v>
      </c>
      <c r="B35" s="11">
        <v>24</v>
      </c>
      <c r="C35" s="11">
        <v>1</v>
      </c>
      <c r="D35" s="11">
        <v>50</v>
      </c>
      <c r="E35" s="11">
        <v>8</v>
      </c>
      <c r="F35" s="12">
        <f>B35/(C35+1)</f>
        <v>12</v>
      </c>
      <c r="G35" s="2">
        <f>B35*D35/(C35+1)/E35</f>
        <v>75</v>
      </c>
      <c r="H35" s="2">
        <f>2*(D35/(C35+1))*B35</f>
        <v>1200</v>
      </c>
      <c r="I35" s="47" t="s">
        <v>48</v>
      </c>
      <c r="J35" s="48"/>
      <c r="K35" s="48"/>
      <c r="L35" s="48"/>
      <c r="M35" s="49"/>
      <c r="O35" s="33"/>
    </row>
    <row r="36" spans="1:15" x14ac:dyDescent="0.2">
      <c r="A36" s="27" t="s">
        <v>46</v>
      </c>
      <c r="B36" s="7"/>
      <c r="C36" s="7"/>
      <c r="D36" s="7"/>
      <c r="E36" s="7"/>
      <c r="F36" s="7"/>
      <c r="G36" s="7"/>
      <c r="H36" s="7"/>
      <c r="I36" s="7"/>
      <c r="J36" s="7"/>
      <c r="O36" s="33"/>
    </row>
    <row r="37" spans="1:15" ht="25.5" x14ac:dyDescent="0.2">
      <c r="A37" s="4" t="s">
        <v>0</v>
      </c>
      <c r="B37" s="9" t="s">
        <v>11</v>
      </c>
      <c r="C37" s="9" t="s">
        <v>12</v>
      </c>
      <c r="D37" s="9" t="s">
        <v>13</v>
      </c>
      <c r="E37" s="9" t="s">
        <v>14</v>
      </c>
      <c r="F37" s="24" t="s">
        <v>45</v>
      </c>
      <c r="G37" s="10" t="s">
        <v>19</v>
      </c>
      <c r="H37" s="20" t="s">
        <v>21</v>
      </c>
      <c r="I37" s="20" t="s">
        <v>40</v>
      </c>
      <c r="J37" s="53" t="s">
        <v>49</v>
      </c>
      <c r="K37" s="50" t="s">
        <v>47</v>
      </c>
      <c r="L37" s="51"/>
      <c r="M37" s="51"/>
      <c r="N37" s="52"/>
      <c r="O37" s="33"/>
    </row>
    <row r="38" spans="1:15" x14ac:dyDescent="0.2">
      <c r="A38" s="8" t="s">
        <v>20</v>
      </c>
      <c r="B38" s="11">
        <v>24</v>
      </c>
      <c r="C38" s="11">
        <v>9</v>
      </c>
      <c r="D38" s="11">
        <v>375</v>
      </c>
      <c r="E38" s="11">
        <v>18</v>
      </c>
      <c r="F38" s="12">
        <f>B38/(C38+1)</f>
        <v>2.4</v>
      </c>
      <c r="G38" s="2">
        <f>B38*D38/(C38+1)/E38</f>
        <v>50</v>
      </c>
      <c r="H38" s="2">
        <f>(D38/(C38+1))*B38</f>
        <v>900</v>
      </c>
      <c r="I38" s="4">
        <f>CEILING(($B38*$D38)/(250*($C38+1)),1)</f>
        <v>4</v>
      </c>
      <c r="J38" s="2">
        <f>IF(AND($H38&gt;=500,$H38&lt;1000),2,IF(AND($H38&gt;=1000,$H38&lt;=2000),4,"INVALID DCO"))</f>
        <v>2</v>
      </c>
      <c r="K38" s="47" t="s">
        <v>48</v>
      </c>
      <c r="L38" s="48"/>
      <c r="M38" s="48"/>
      <c r="N38" s="49"/>
      <c r="O38" s="33"/>
    </row>
    <row r="39" spans="1:15" x14ac:dyDescent="0.2">
      <c r="A39" s="8" t="s">
        <v>20</v>
      </c>
      <c r="B39" s="11">
        <v>24</v>
      </c>
      <c r="C39" s="11">
        <v>0</v>
      </c>
      <c r="D39" s="11">
        <v>25</v>
      </c>
      <c r="E39" s="11">
        <v>12</v>
      </c>
      <c r="F39" s="12">
        <f>B39/(C39+1)</f>
        <v>24</v>
      </c>
      <c r="G39" s="2">
        <f>B39*D39/(C39+1)/E39</f>
        <v>50</v>
      </c>
      <c r="H39" s="2">
        <f>(D39/(C39+1))*B39</f>
        <v>600</v>
      </c>
      <c r="I39" s="4">
        <f>CEILING(($B39*$D39)/(250*($C39+1)),1)</f>
        <v>3</v>
      </c>
      <c r="J39" s="54">
        <f>IF(AND($H39&gt;=500,$H39&lt;1000),2,IF(AND($H39&gt;=1000,$H39&lt;=2000),4,"INVALID DCO"))</f>
        <v>2</v>
      </c>
      <c r="K39" s="47" t="s">
        <v>50</v>
      </c>
      <c r="L39" s="48"/>
      <c r="M39" s="48"/>
      <c r="N39" s="49"/>
      <c r="O39" s="33"/>
    </row>
    <row r="40" spans="1:15" ht="13.5" thickBot="1" x14ac:dyDescent="0.25">
      <c r="A40" s="38"/>
      <c r="B40" s="35"/>
      <c r="C40" s="35"/>
      <c r="D40" s="35"/>
      <c r="E40" s="35"/>
      <c r="F40" s="36"/>
      <c r="G40" s="35"/>
      <c r="H40" s="34"/>
      <c r="I40" s="37"/>
      <c r="J40" s="37"/>
      <c r="K40" s="37"/>
      <c r="L40" s="37"/>
      <c r="M40" s="37"/>
      <c r="N40" s="37"/>
      <c r="O40" s="33"/>
    </row>
    <row r="41" spans="1:15" ht="13.5" thickBot="1" x14ac:dyDescent="0.25">
      <c r="A41" s="39">
        <v>25</v>
      </c>
      <c r="B41" s="23" t="s">
        <v>10</v>
      </c>
      <c r="O41" s="33"/>
    </row>
    <row r="42" spans="1:15" x14ac:dyDescent="0.2">
      <c r="A42" s="25" t="s">
        <v>35</v>
      </c>
      <c r="O42" s="33"/>
    </row>
    <row r="43" spans="1:15" ht="25.5" x14ac:dyDescent="0.2">
      <c r="A43" s="9" t="s">
        <v>0</v>
      </c>
      <c r="B43" s="9" t="s">
        <v>11</v>
      </c>
      <c r="C43" s="9" t="s">
        <v>12</v>
      </c>
      <c r="D43" s="9" t="s">
        <v>13</v>
      </c>
      <c r="E43" s="9" t="s">
        <v>14</v>
      </c>
      <c r="F43" s="24" t="s">
        <v>45</v>
      </c>
      <c r="G43" s="10" t="s">
        <v>19</v>
      </c>
      <c r="H43" s="20" t="s">
        <v>21</v>
      </c>
      <c r="I43" s="21"/>
      <c r="J43" s="21"/>
      <c r="O43" s="33"/>
    </row>
    <row r="44" spans="1:15" x14ac:dyDescent="0.2">
      <c r="A44" s="29" t="s">
        <v>29</v>
      </c>
      <c r="B44" s="11">
        <v>25</v>
      </c>
      <c r="C44" s="11">
        <v>24</v>
      </c>
      <c r="D44" s="11">
        <v>1000</v>
      </c>
      <c r="E44" s="11">
        <v>1</v>
      </c>
      <c r="F44" s="12">
        <f>B44/(C44+1)</f>
        <v>1</v>
      </c>
      <c r="G44" s="2">
        <f>B44*D44/(C44+1)/E44</f>
        <v>1000</v>
      </c>
      <c r="H44" s="2">
        <f>2*(D44/(C44+1))*B44</f>
        <v>2000</v>
      </c>
      <c r="I44" s="21"/>
      <c r="J44" s="21"/>
      <c r="O44" s="33"/>
    </row>
    <row r="45" spans="1:15" x14ac:dyDescent="0.2">
      <c r="A45" s="5" t="s">
        <v>1</v>
      </c>
      <c r="B45" s="11">
        <v>25</v>
      </c>
      <c r="C45" s="11">
        <v>24</v>
      </c>
      <c r="D45" s="11">
        <v>800</v>
      </c>
      <c r="E45" s="11">
        <v>1</v>
      </c>
      <c r="F45" s="12">
        <f>B45/(C45+1)</f>
        <v>1</v>
      </c>
      <c r="G45" s="2">
        <f>B45*D45/(C45+1)/E45</f>
        <v>800</v>
      </c>
      <c r="H45" s="2">
        <f>2*(D45/(C45+1))*B45</f>
        <v>1600</v>
      </c>
      <c r="I45" s="14"/>
      <c r="J45" s="14"/>
      <c r="O45" s="33"/>
    </row>
    <row r="46" spans="1:15" x14ac:dyDescent="0.2">
      <c r="A46" s="5" t="s">
        <v>2</v>
      </c>
      <c r="B46" s="11">
        <v>25</v>
      </c>
      <c r="C46" s="11">
        <v>24</v>
      </c>
      <c r="D46" s="11">
        <v>720</v>
      </c>
      <c r="E46" s="11">
        <v>1</v>
      </c>
      <c r="F46" s="12">
        <f>B46/(C46+1)</f>
        <v>1</v>
      </c>
      <c r="G46" s="2">
        <f>B46*D46/(C46+1)/E46</f>
        <v>720</v>
      </c>
      <c r="H46" s="2">
        <f>2*(D46/(C46+1))*B46</f>
        <v>1440</v>
      </c>
      <c r="I46" s="14"/>
      <c r="J46" s="14"/>
      <c r="O46" s="33"/>
    </row>
    <row r="47" spans="1:15" x14ac:dyDescent="0.2">
      <c r="A47" s="5" t="s">
        <v>3</v>
      </c>
      <c r="B47" s="11">
        <v>25</v>
      </c>
      <c r="C47" s="11">
        <v>24</v>
      </c>
      <c r="D47" s="11">
        <v>600</v>
      </c>
      <c r="E47" s="11">
        <v>1</v>
      </c>
      <c r="F47" s="12">
        <f>B47/(C47+1)</f>
        <v>1</v>
      </c>
      <c r="G47" s="2">
        <f>B47*D47/(C47+1)/E47</f>
        <v>600</v>
      </c>
      <c r="H47" s="2">
        <f>2*(D47/(C47+1))*B47</f>
        <v>1200</v>
      </c>
      <c r="I47" s="14"/>
      <c r="J47" s="14"/>
      <c r="O47" s="33"/>
    </row>
    <row r="48" spans="1:15" x14ac:dyDescent="0.2">
      <c r="A48" s="5" t="s">
        <v>4</v>
      </c>
      <c r="B48" s="11">
        <v>25</v>
      </c>
      <c r="C48" s="11">
        <v>24</v>
      </c>
      <c r="D48" s="11">
        <v>600</v>
      </c>
      <c r="E48" s="11">
        <v>2</v>
      </c>
      <c r="F48" s="12">
        <f>B48/(C48+1)</f>
        <v>1</v>
      </c>
      <c r="G48" s="2">
        <f>B48*D48/(C48+1)/E48</f>
        <v>300</v>
      </c>
      <c r="H48" s="2">
        <f>2*(D48/(C48+1))*B48</f>
        <v>1200</v>
      </c>
      <c r="I48" s="14"/>
      <c r="J48" s="14"/>
      <c r="O48" s="33"/>
    </row>
    <row r="49" spans="1:15" x14ac:dyDescent="0.2">
      <c r="A49" s="26" t="s">
        <v>31</v>
      </c>
      <c r="B49" s="19"/>
      <c r="C49" s="6"/>
      <c r="D49" s="6"/>
      <c r="E49" s="6"/>
      <c r="F49" s="15"/>
      <c r="G49" s="16"/>
      <c r="O49" s="33"/>
    </row>
    <row r="50" spans="1:15" ht="25.5" x14ac:dyDescent="0.2">
      <c r="A50" s="18" t="s">
        <v>0</v>
      </c>
      <c r="B50" s="2" t="s">
        <v>11</v>
      </c>
      <c r="C50" s="2" t="s">
        <v>12</v>
      </c>
      <c r="D50" s="2" t="s">
        <v>13</v>
      </c>
      <c r="E50" s="2" t="s">
        <v>15</v>
      </c>
      <c r="F50" s="2" t="s">
        <v>16</v>
      </c>
      <c r="G50" s="2" t="s">
        <v>17</v>
      </c>
      <c r="H50" s="24" t="s">
        <v>45</v>
      </c>
      <c r="I50" s="20" t="s">
        <v>21</v>
      </c>
      <c r="J50" s="13" t="s">
        <v>18</v>
      </c>
      <c r="K50" s="12" t="s">
        <v>25</v>
      </c>
      <c r="L50" s="12" t="s">
        <v>26</v>
      </c>
      <c r="M50" s="12" t="s">
        <v>8</v>
      </c>
      <c r="N50" s="12" t="s">
        <v>9</v>
      </c>
      <c r="O50" s="33"/>
    </row>
    <row r="51" spans="1:15" x14ac:dyDescent="0.2">
      <c r="A51" s="8" t="s">
        <v>3</v>
      </c>
      <c r="B51" s="11">
        <v>25</v>
      </c>
      <c r="C51" s="11">
        <v>24</v>
      </c>
      <c r="D51" s="11">
        <v>1000</v>
      </c>
      <c r="E51" s="11">
        <v>10</v>
      </c>
      <c r="F51" s="11">
        <v>8</v>
      </c>
      <c r="G51" s="11">
        <v>4</v>
      </c>
      <c r="H51" s="12">
        <f>B51/(C51+1)</f>
        <v>1</v>
      </c>
      <c r="I51" s="2">
        <f>2*(B51/(C51+1))*D51</f>
        <v>2000</v>
      </c>
      <c r="J51" s="2">
        <f>I51/E51</f>
        <v>200</v>
      </c>
      <c r="K51" s="2">
        <f>I51/F51</f>
        <v>250</v>
      </c>
      <c r="L51" s="2">
        <f>I51/G51</f>
        <v>500</v>
      </c>
      <c r="M51" s="2">
        <f>J51</f>
        <v>200</v>
      </c>
      <c r="N51" s="2">
        <f>J51/2</f>
        <v>100</v>
      </c>
      <c r="O51" s="33"/>
    </row>
    <row r="52" spans="1:15" x14ac:dyDescent="0.2">
      <c r="A52" s="8" t="s">
        <v>4</v>
      </c>
      <c r="B52" s="11">
        <v>25</v>
      </c>
      <c r="C52" s="11">
        <v>24</v>
      </c>
      <c r="D52" s="11">
        <v>1000</v>
      </c>
      <c r="E52" s="11">
        <v>20</v>
      </c>
      <c r="F52" s="11">
        <v>20</v>
      </c>
      <c r="G52" s="11">
        <v>20</v>
      </c>
      <c r="H52" s="12">
        <f>B52/(C52+1)</f>
        <v>1</v>
      </c>
      <c r="I52" s="2">
        <f>2*(B52/(C52+1))*D52</f>
        <v>2000</v>
      </c>
      <c r="J52" s="2">
        <f>I52/E52</f>
        <v>100</v>
      </c>
      <c r="K52" s="2">
        <f>I52/F52</f>
        <v>100</v>
      </c>
      <c r="L52" s="2">
        <f>I52/G52</f>
        <v>100</v>
      </c>
      <c r="M52" s="2">
        <f>J52</f>
        <v>100</v>
      </c>
      <c r="N52" s="2">
        <f>J52/2</f>
        <v>50</v>
      </c>
      <c r="O52" s="33"/>
    </row>
    <row r="53" spans="1:15" x14ac:dyDescent="0.2">
      <c r="A53" s="27" t="s">
        <v>33</v>
      </c>
      <c r="B53" s="7"/>
      <c r="C53" s="7"/>
      <c r="D53" s="7"/>
      <c r="E53" s="7"/>
      <c r="F53" s="7"/>
      <c r="G53" s="7"/>
      <c r="H53" s="7"/>
      <c r="I53" s="7"/>
      <c r="J53" s="7"/>
      <c r="O53" s="33"/>
    </row>
    <row r="54" spans="1:15" ht="25.5" x14ac:dyDescent="0.2">
      <c r="A54" s="4" t="s">
        <v>0</v>
      </c>
      <c r="B54" s="9" t="s">
        <v>11</v>
      </c>
      <c r="C54" s="9" t="s">
        <v>12</v>
      </c>
      <c r="D54" s="9" t="s">
        <v>13</v>
      </c>
      <c r="E54" s="9" t="s">
        <v>14</v>
      </c>
      <c r="F54" s="4" t="s">
        <v>15</v>
      </c>
      <c r="G54" s="24" t="s">
        <v>45</v>
      </c>
      <c r="H54" s="10" t="s">
        <v>52</v>
      </c>
      <c r="I54" s="41" t="s">
        <v>21</v>
      </c>
      <c r="J54" s="20" t="s">
        <v>39</v>
      </c>
      <c r="K54" s="45" t="s">
        <v>47</v>
      </c>
      <c r="L54" s="51"/>
      <c r="M54" s="51"/>
      <c r="N54" s="52"/>
      <c r="O54" s="33"/>
    </row>
    <row r="55" spans="1:15" x14ac:dyDescent="0.2">
      <c r="A55" s="8" t="s">
        <v>36</v>
      </c>
      <c r="B55" s="11">
        <v>25</v>
      </c>
      <c r="C55" s="11">
        <v>24</v>
      </c>
      <c r="D55" s="11">
        <v>400</v>
      </c>
      <c r="E55" s="11">
        <v>1</v>
      </c>
      <c r="F55" s="11">
        <v>2</v>
      </c>
      <c r="G55" s="12">
        <f>B55/(C55+1)</f>
        <v>1</v>
      </c>
      <c r="H55" s="2">
        <f>I55/E55/2</f>
        <v>400</v>
      </c>
      <c r="I55" s="43">
        <f>2*(D55/(C55+1))*B55</f>
        <v>800</v>
      </c>
      <c r="J55" s="13">
        <f>I55/F55</f>
        <v>400</v>
      </c>
      <c r="K55" s="55" t="s">
        <v>55</v>
      </c>
      <c r="L55" s="48"/>
      <c r="M55" s="48"/>
      <c r="N55" s="49"/>
      <c r="O55" s="33"/>
    </row>
    <row r="56" spans="1:15" x14ac:dyDescent="0.2">
      <c r="A56" s="8" t="s">
        <v>37</v>
      </c>
      <c r="B56" s="11">
        <v>25</v>
      </c>
      <c r="C56" s="11">
        <v>24</v>
      </c>
      <c r="D56" s="11">
        <v>266</v>
      </c>
      <c r="E56" s="11">
        <v>1</v>
      </c>
      <c r="F56" s="11">
        <v>4</v>
      </c>
      <c r="G56" s="12">
        <f>B56/(C56+1)</f>
        <v>1</v>
      </c>
      <c r="H56" s="2">
        <f>I56/E56/2</f>
        <v>266</v>
      </c>
      <c r="I56" s="43">
        <f>2*(D56/(C56+1))*B56</f>
        <v>532</v>
      </c>
      <c r="J56" s="13">
        <f>I56/F56</f>
        <v>133</v>
      </c>
      <c r="K56" s="55" t="s">
        <v>54</v>
      </c>
      <c r="L56" s="48"/>
      <c r="M56" s="48"/>
      <c r="N56" s="49"/>
      <c r="O56" s="33"/>
    </row>
    <row r="57" spans="1:15" x14ac:dyDescent="0.2">
      <c r="A57" s="8" t="s">
        <v>38</v>
      </c>
      <c r="B57" s="11">
        <v>25</v>
      </c>
      <c r="C57" s="11">
        <v>24</v>
      </c>
      <c r="D57" s="11">
        <v>266</v>
      </c>
      <c r="E57" s="11">
        <v>2</v>
      </c>
      <c r="F57" s="11">
        <v>4</v>
      </c>
      <c r="G57" s="12">
        <f>B57/(C57+1)</f>
        <v>1</v>
      </c>
      <c r="H57" s="2">
        <f>I57/E57/2</f>
        <v>133</v>
      </c>
      <c r="I57" s="43">
        <f>2*(D57/(C57+1))*B57</f>
        <v>532</v>
      </c>
      <c r="J57" s="13">
        <f>I57/F57</f>
        <v>133</v>
      </c>
      <c r="K57" s="55" t="s">
        <v>54</v>
      </c>
      <c r="L57" s="48"/>
      <c r="M57" s="48"/>
      <c r="N57" s="49"/>
      <c r="O57" s="33"/>
    </row>
    <row r="58" spans="1:15" x14ac:dyDescent="0.2">
      <c r="A58" s="27" t="s">
        <v>34</v>
      </c>
      <c r="B58" s="7"/>
      <c r="C58" s="7"/>
      <c r="D58" s="7"/>
      <c r="E58" s="7"/>
      <c r="F58" s="7"/>
      <c r="G58" s="7"/>
      <c r="H58" s="7"/>
      <c r="I58" s="7"/>
      <c r="J58" s="7"/>
      <c r="O58" s="33"/>
    </row>
    <row r="59" spans="1:15" ht="25.5" x14ac:dyDescent="0.2">
      <c r="A59" s="4" t="s">
        <v>0</v>
      </c>
      <c r="B59" s="9" t="s">
        <v>11</v>
      </c>
      <c r="C59" s="9" t="s">
        <v>12</v>
      </c>
      <c r="D59" s="9" t="s">
        <v>13</v>
      </c>
      <c r="E59" s="9" t="s">
        <v>14</v>
      </c>
      <c r="F59" s="24" t="s">
        <v>45</v>
      </c>
      <c r="G59" s="22" t="s">
        <v>19</v>
      </c>
      <c r="H59" s="20" t="s">
        <v>21</v>
      </c>
      <c r="I59" s="20" t="s">
        <v>22</v>
      </c>
      <c r="J59" s="22" t="s">
        <v>24</v>
      </c>
      <c r="K59" s="20" t="s">
        <v>23</v>
      </c>
      <c r="L59" s="20" t="s">
        <v>27</v>
      </c>
      <c r="M59" s="20" t="s">
        <v>40</v>
      </c>
      <c r="N59" s="22" t="s">
        <v>49</v>
      </c>
      <c r="O59" s="33"/>
    </row>
    <row r="60" spans="1:15" x14ac:dyDescent="0.2">
      <c r="A60" s="8" t="s">
        <v>3</v>
      </c>
      <c r="B60" s="11">
        <v>25</v>
      </c>
      <c r="C60" s="11">
        <v>24</v>
      </c>
      <c r="D60" s="11">
        <v>960</v>
      </c>
      <c r="E60" s="11">
        <v>5</v>
      </c>
      <c r="F60" s="12">
        <f>B60/(C60+1)</f>
        <v>1</v>
      </c>
      <c r="G60" s="2">
        <f>B60*D60/(C60+1)/E60</f>
        <v>192</v>
      </c>
      <c r="H60" s="2">
        <f>D60/(C60+1)*B60</f>
        <v>960</v>
      </c>
      <c r="I60" s="13">
        <f>G60/2</f>
        <v>96</v>
      </c>
      <c r="J60" s="13">
        <f>G60/4</f>
        <v>48</v>
      </c>
      <c r="K60" s="2">
        <f>J60/2</f>
        <v>24</v>
      </c>
      <c r="L60" s="2">
        <f>K60/732.4219</f>
        <v>3.2767998881518969E-2</v>
      </c>
      <c r="M60" s="4">
        <f>CEILING(($B60*$D60)/(250*($C60+1)),1)</f>
        <v>4</v>
      </c>
      <c r="N60" s="2">
        <f>IF(AND($H60&gt;=500,$H60&lt;1000),2,IF(AND($H60&gt;=1000,$H60&lt;=2000),4,"INVALID DCO"))</f>
        <v>2</v>
      </c>
      <c r="O60" s="33"/>
    </row>
    <row r="61" spans="1:15" x14ac:dyDescent="0.2">
      <c r="A61" s="8" t="s">
        <v>4</v>
      </c>
      <c r="B61" s="11">
        <v>25</v>
      </c>
      <c r="C61" s="11">
        <v>24</v>
      </c>
      <c r="D61" s="11">
        <v>960</v>
      </c>
      <c r="E61" s="11">
        <v>5</v>
      </c>
      <c r="F61" s="12">
        <f>B61/(C61+1)</f>
        <v>1</v>
      </c>
      <c r="G61" s="2">
        <f>B61*D61/(C61+1)/E61</f>
        <v>192</v>
      </c>
      <c r="H61" s="2">
        <f>D61/(C61+1)*B61</f>
        <v>960</v>
      </c>
      <c r="I61" s="13">
        <f>G61/2</f>
        <v>96</v>
      </c>
      <c r="J61" s="13">
        <f>G61/4</f>
        <v>48</v>
      </c>
      <c r="K61" s="2">
        <f>J61/2</f>
        <v>24</v>
      </c>
      <c r="L61" s="2">
        <f>K61/732.4219</f>
        <v>3.2767998881518969E-2</v>
      </c>
      <c r="M61" s="4">
        <f>CEILING(($B61*$D61)/(250*($C61+1)),1)</f>
        <v>4</v>
      </c>
      <c r="N61" s="2">
        <f>IF(AND($H61&gt;=500,$H61&lt;1000),2,IF(AND($H61&gt;=1000,$H61&lt;=2000),4,"INVALID DCO"))</f>
        <v>2</v>
      </c>
      <c r="O61" s="33"/>
    </row>
    <row r="62" spans="1:15" x14ac:dyDescent="0.2">
      <c r="A62" s="27" t="s">
        <v>32</v>
      </c>
      <c r="B62" s="7"/>
      <c r="C62" s="7"/>
      <c r="D62" s="7"/>
      <c r="E62" s="7"/>
      <c r="F62" s="7"/>
      <c r="G62" s="7"/>
      <c r="H62" s="7"/>
      <c r="I62" s="7"/>
      <c r="J62" s="7"/>
      <c r="O62" s="33"/>
    </row>
    <row r="63" spans="1:15" ht="25.5" x14ac:dyDescent="0.2">
      <c r="A63" s="4" t="s">
        <v>0</v>
      </c>
      <c r="B63" s="9" t="s">
        <v>11</v>
      </c>
      <c r="C63" s="9" t="s">
        <v>12</v>
      </c>
      <c r="D63" s="9" t="s">
        <v>13</v>
      </c>
      <c r="E63" s="9" t="s">
        <v>14</v>
      </c>
      <c r="F63" s="24" t="s">
        <v>45</v>
      </c>
      <c r="G63" s="10" t="s">
        <v>19</v>
      </c>
      <c r="H63" s="20" t="s">
        <v>21</v>
      </c>
      <c r="I63" s="45" t="s">
        <v>47</v>
      </c>
      <c r="J63" s="46"/>
      <c r="K63" s="46"/>
      <c r="L63" s="46"/>
      <c r="M63" s="46"/>
      <c r="O63" s="33"/>
    </row>
    <row r="64" spans="1:15" x14ac:dyDescent="0.2">
      <c r="A64" s="8" t="s">
        <v>3</v>
      </c>
      <c r="B64" s="11">
        <v>25</v>
      </c>
      <c r="C64" s="11">
        <v>9</v>
      </c>
      <c r="D64" s="11">
        <v>240</v>
      </c>
      <c r="E64" s="11">
        <v>6</v>
      </c>
      <c r="F64" s="12">
        <f>B64/(C64+1)</f>
        <v>2.5</v>
      </c>
      <c r="G64" s="2">
        <f>B64*D64/(C64+1)/E64</f>
        <v>100</v>
      </c>
      <c r="H64" s="2">
        <f>2*(D64/(C64+1))*B64</f>
        <v>1200</v>
      </c>
      <c r="I64" s="47" t="s">
        <v>48</v>
      </c>
      <c r="J64" s="48"/>
      <c r="K64" s="48"/>
      <c r="L64" s="48"/>
      <c r="M64" s="49"/>
      <c r="O64" s="33"/>
    </row>
    <row r="65" spans="1:15" x14ac:dyDescent="0.2">
      <c r="A65" s="44" t="s">
        <v>4</v>
      </c>
      <c r="B65" s="11">
        <v>25</v>
      </c>
      <c r="C65" s="11">
        <v>9</v>
      </c>
      <c r="D65" s="11">
        <v>240</v>
      </c>
      <c r="E65" s="11">
        <v>8</v>
      </c>
      <c r="F65" s="12">
        <f>B65/(C65+1)</f>
        <v>2.5</v>
      </c>
      <c r="G65" s="2">
        <f>B65*D65/(C65+1)/E65</f>
        <v>75</v>
      </c>
      <c r="H65" s="2">
        <f>2*(D65/(C65+1))*B65</f>
        <v>1200</v>
      </c>
      <c r="I65" s="47" t="s">
        <v>48</v>
      </c>
      <c r="J65" s="48"/>
      <c r="K65" s="48"/>
      <c r="L65" s="48"/>
      <c r="M65" s="49"/>
      <c r="O65" s="33"/>
    </row>
    <row r="66" spans="1:15" x14ac:dyDescent="0.2">
      <c r="A66" s="27" t="s">
        <v>46</v>
      </c>
      <c r="B66" s="7"/>
      <c r="C66" s="7"/>
      <c r="D66" s="7"/>
      <c r="E66" s="7"/>
      <c r="F66" s="7"/>
      <c r="G66" s="7"/>
      <c r="H66" s="7"/>
      <c r="I66" s="7"/>
      <c r="J66" s="7"/>
      <c r="O66" s="33"/>
    </row>
    <row r="67" spans="1:15" ht="25.5" x14ac:dyDescent="0.2">
      <c r="A67" s="4" t="s">
        <v>0</v>
      </c>
      <c r="B67" s="9" t="s">
        <v>11</v>
      </c>
      <c r="C67" s="9" t="s">
        <v>12</v>
      </c>
      <c r="D67" s="9" t="s">
        <v>13</v>
      </c>
      <c r="E67" s="9" t="s">
        <v>14</v>
      </c>
      <c r="F67" s="24" t="s">
        <v>45</v>
      </c>
      <c r="G67" s="10" t="s">
        <v>19</v>
      </c>
      <c r="H67" s="20" t="s">
        <v>21</v>
      </c>
      <c r="I67" s="20" t="s">
        <v>40</v>
      </c>
      <c r="J67" s="53" t="s">
        <v>49</v>
      </c>
      <c r="K67" s="50" t="s">
        <v>47</v>
      </c>
      <c r="L67" s="51"/>
      <c r="M67" s="51"/>
      <c r="N67" s="52"/>
      <c r="O67" s="33"/>
    </row>
    <row r="68" spans="1:15" x14ac:dyDescent="0.2">
      <c r="A68" s="8" t="s">
        <v>20</v>
      </c>
      <c r="B68" s="11">
        <v>25</v>
      </c>
      <c r="C68" s="11">
        <v>9</v>
      </c>
      <c r="D68" s="11">
        <v>200</v>
      </c>
      <c r="E68" s="11">
        <v>10</v>
      </c>
      <c r="F68" s="12">
        <f>B68/(C68+1)</f>
        <v>2.5</v>
      </c>
      <c r="G68" s="2">
        <f>B68*D68/(C68+1)/E68</f>
        <v>50</v>
      </c>
      <c r="H68" s="2">
        <f>(D68/(C68+1))*B68</f>
        <v>500</v>
      </c>
      <c r="I68" s="4">
        <f>CEILING(($B68*$D68)/(250*($C68+1)),1)</f>
        <v>2</v>
      </c>
      <c r="J68" s="2">
        <f>IF(AND($H68&gt;=500,$H68&lt;1000),2,IF(AND($H68&gt;=1000,$H68&lt;=2000),4,"INVALID DCO"))</f>
        <v>2</v>
      </c>
      <c r="K68" s="47" t="s">
        <v>48</v>
      </c>
      <c r="L68" s="48"/>
      <c r="M68" s="48"/>
      <c r="N68" s="49"/>
      <c r="O68" s="33"/>
    </row>
    <row r="69" spans="1:15" x14ac:dyDescent="0.2">
      <c r="A69" s="8" t="s">
        <v>20</v>
      </c>
      <c r="B69" s="11">
        <v>25</v>
      </c>
      <c r="C69" s="11">
        <v>0</v>
      </c>
      <c r="D69" s="11">
        <v>20</v>
      </c>
      <c r="E69" s="11">
        <v>10</v>
      </c>
      <c r="F69" s="12">
        <f>B69/(C69+1)</f>
        <v>25</v>
      </c>
      <c r="G69" s="2">
        <f>B69*D69/(C69+1)/E69</f>
        <v>50</v>
      </c>
      <c r="H69" s="2">
        <f>(D69/(C69+1))*B69</f>
        <v>500</v>
      </c>
      <c r="I69" s="4">
        <f>CEILING(($B69*$D69)/(250*($C69+1)),1)</f>
        <v>2</v>
      </c>
      <c r="J69" s="54">
        <f>IF(AND($H69&gt;=500,$H69&lt;1000),2,IF(AND($H69&gt;=1000,$H69&lt;=2000),4,"INVALID DCO"))</f>
        <v>2</v>
      </c>
      <c r="K69" s="47" t="s">
        <v>50</v>
      </c>
      <c r="L69" s="48"/>
      <c r="M69" s="48"/>
      <c r="N69" s="49"/>
      <c r="O69" s="33"/>
    </row>
    <row r="70" spans="1:15" ht="13.5" thickBot="1" x14ac:dyDescent="0.25">
      <c r="A70" s="38"/>
      <c r="B70" s="35"/>
      <c r="C70" s="35"/>
      <c r="D70" s="35"/>
      <c r="E70" s="35"/>
      <c r="F70" s="36"/>
      <c r="G70" s="35"/>
      <c r="H70" s="34"/>
      <c r="I70" s="37"/>
      <c r="J70" s="37"/>
      <c r="K70" s="37"/>
      <c r="L70" s="37"/>
      <c r="M70" s="37"/>
      <c r="N70" s="37"/>
      <c r="O70" s="33"/>
    </row>
    <row r="71" spans="1:15" ht="13.5" thickBot="1" x14ac:dyDescent="0.25">
      <c r="A71" s="39">
        <v>26</v>
      </c>
      <c r="B71" s="23" t="s">
        <v>10</v>
      </c>
      <c r="O71" s="33"/>
    </row>
    <row r="72" spans="1:15" x14ac:dyDescent="0.2">
      <c r="A72" s="25" t="s">
        <v>35</v>
      </c>
      <c r="O72" s="33"/>
    </row>
    <row r="73" spans="1:15" ht="25.5" x14ac:dyDescent="0.2">
      <c r="A73" s="9" t="s">
        <v>0</v>
      </c>
      <c r="B73" s="9" t="s">
        <v>11</v>
      </c>
      <c r="C73" s="9" t="s">
        <v>12</v>
      </c>
      <c r="D73" s="9" t="s">
        <v>13</v>
      </c>
      <c r="E73" s="9" t="s">
        <v>14</v>
      </c>
      <c r="F73" s="24" t="s">
        <v>45</v>
      </c>
      <c r="G73" s="10" t="s">
        <v>19</v>
      </c>
      <c r="H73" s="20" t="s">
        <v>21</v>
      </c>
      <c r="I73" s="21"/>
      <c r="J73" s="21"/>
      <c r="O73" s="33"/>
    </row>
    <row r="74" spans="1:15" x14ac:dyDescent="0.2">
      <c r="A74" s="29" t="s">
        <v>29</v>
      </c>
      <c r="B74" s="11">
        <v>26</v>
      </c>
      <c r="C74" s="11">
        <v>25</v>
      </c>
      <c r="D74" s="11">
        <v>1000</v>
      </c>
      <c r="E74" s="11">
        <v>1</v>
      </c>
      <c r="F74" s="12">
        <f>B74/(C74+1)</f>
        <v>1</v>
      </c>
      <c r="G74" s="2">
        <f>B74*D74/(C74+1)/E74</f>
        <v>1000</v>
      </c>
      <c r="H74" s="2">
        <f>2*(D74/(C74+1))*B74</f>
        <v>2000</v>
      </c>
      <c r="I74" s="21"/>
      <c r="J74" s="21"/>
      <c r="O74" s="33"/>
    </row>
    <row r="75" spans="1:15" x14ac:dyDescent="0.2">
      <c r="A75" s="5" t="s">
        <v>1</v>
      </c>
      <c r="B75" s="11">
        <v>26</v>
      </c>
      <c r="C75" s="11">
        <v>25</v>
      </c>
      <c r="D75" s="11">
        <v>800</v>
      </c>
      <c r="E75" s="11">
        <v>1</v>
      </c>
      <c r="F75" s="12">
        <f>B75/(C75+1)</f>
        <v>1</v>
      </c>
      <c r="G75" s="2">
        <f>B75*D75/(C75+1)/E75</f>
        <v>800</v>
      </c>
      <c r="H75" s="2">
        <f>2*(D75/(C75+1))*B75</f>
        <v>1600</v>
      </c>
      <c r="I75" s="14"/>
      <c r="J75" s="14"/>
      <c r="O75" s="33"/>
    </row>
    <row r="76" spans="1:15" x14ac:dyDescent="0.2">
      <c r="A76" s="5" t="s">
        <v>2</v>
      </c>
      <c r="B76" s="11">
        <v>26</v>
      </c>
      <c r="C76" s="11">
        <v>25</v>
      </c>
      <c r="D76" s="11">
        <v>720</v>
      </c>
      <c r="E76" s="11">
        <v>1</v>
      </c>
      <c r="F76" s="12">
        <f>B76/(C76+1)</f>
        <v>1</v>
      </c>
      <c r="G76" s="2">
        <f>B76*D76/(C76+1)/E76</f>
        <v>720</v>
      </c>
      <c r="H76" s="2">
        <f>2*(D76/(C76+1))*B76</f>
        <v>1440</v>
      </c>
      <c r="I76" s="14"/>
      <c r="J76" s="14"/>
      <c r="O76" s="33"/>
    </row>
    <row r="77" spans="1:15" x14ac:dyDescent="0.2">
      <c r="A77" s="5" t="s">
        <v>3</v>
      </c>
      <c r="B77" s="11">
        <v>26</v>
      </c>
      <c r="C77" s="11">
        <v>25</v>
      </c>
      <c r="D77" s="11">
        <v>600</v>
      </c>
      <c r="E77" s="11">
        <v>1</v>
      </c>
      <c r="F77" s="12">
        <f>B77/(C77+1)</f>
        <v>1</v>
      </c>
      <c r="G77" s="2">
        <f>B77*D77/(C77+1)/E77</f>
        <v>600</v>
      </c>
      <c r="H77" s="2">
        <f>2*(D77/(C77+1))*B77</f>
        <v>1200</v>
      </c>
      <c r="I77" s="14"/>
      <c r="J77" s="14"/>
      <c r="O77" s="33"/>
    </row>
    <row r="78" spans="1:15" x14ac:dyDescent="0.2">
      <c r="A78" s="5" t="s">
        <v>4</v>
      </c>
      <c r="B78" s="11">
        <v>26</v>
      </c>
      <c r="C78" s="11">
        <v>25</v>
      </c>
      <c r="D78" s="11">
        <v>600</v>
      </c>
      <c r="E78" s="11">
        <v>2</v>
      </c>
      <c r="F78" s="12">
        <f>B78/(C78+1)</f>
        <v>1</v>
      </c>
      <c r="G78" s="2">
        <f>B78*D78/(C78+1)/E78</f>
        <v>300</v>
      </c>
      <c r="H78" s="2">
        <f>2*(D78/(C78+1))*B78</f>
        <v>1200</v>
      </c>
      <c r="I78" s="14"/>
      <c r="J78" s="14"/>
      <c r="O78" s="33"/>
    </row>
    <row r="79" spans="1:15" x14ac:dyDescent="0.2">
      <c r="A79" s="26" t="s">
        <v>31</v>
      </c>
      <c r="B79" s="19"/>
      <c r="C79" s="6"/>
      <c r="D79" s="6"/>
      <c r="E79" s="6"/>
      <c r="F79" s="15"/>
      <c r="G79" s="16"/>
      <c r="O79" s="33"/>
    </row>
    <row r="80" spans="1:15" ht="25.5" x14ac:dyDescent="0.2">
      <c r="A80" s="18" t="s">
        <v>0</v>
      </c>
      <c r="B80" s="2" t="s">
        <v>11</v>
      </c>
      <c r="C80" s="2" t="s">
        <v>12</v>
      </c>
      <c r="D80" s="2" t="s">
        <v>13</v>
      </c>
      <c r="E80" s="2" t="s">
        <v>15</v>
      </c>
      <c r="F80" s="2" t="s">
        <v>16</v>
      </c>
      <c r="G80" s="2" t="s">
        <v>17</v>
      </c>
      <c r="H80" s="24" t="s">
        <v>45</v>
      </c>
      <c r="I80" s="20" t="s">
        <v>21</v>
      </c>
      <c r="J80" s="13" t="s">
        <v>18</v>
      </c>
      <c r="K80" s="12" t="s">
        <v>25</v>
      </c>
      <c r="L80" s="12" t="s">
        <v>26</v>
      </c>
      <c r="M80" s="12" t="s">
        <v>8</v>
      </c>
      <c r="N80" s="12" t="s">
        <v>9</v>
      </c>
      <c r="O80" s="33"/>
    </row>
    <row r="81" spans="1:15" x14ac:dyDescent="0.2">
      <c r="A81" s="8" t="s">
        <v>3</v>
      </c>
      <c r="B81" s="11">
        <v>26</v>
      </c>
      <c r="C81" s="11">
        <v>25</v>
      </c>
      <c r="D81" s="11">
        <v>1000</v>
      </c>
      <c r="E81" s="11">
        <v>10</v>
      </c>
      <c r="F81" s="11">
        <v>8</v>
      </c>
      <c r="G81" s="11">
        <v>4</v>
      </c>
      <c r="H81" s="12">
        <f>B81/(C81+1)</f>
        <v>1</v>
      </c>
      <c r="I81" s="2">
        <f>2*(B81/(C81+1))*D81</f>
        <v>2000</v>
      </c>
      <c r="J81" s="2">
        <f>I81/E81</f>
        <v>200</v>
      </c>
      <c r="K81" s="2">
        <f>I81/F81</f>
        <v>250</v>
      </c>
      <c r="L81" s="2">
        <f>I81/G81</f>
        <v>500</v>
      </c>
      <c r="M81" s="2">
        <f>J81</f>
        <v>200</v>
      </c>
      <c r="N81" s="2">
        <f>J81/2</f>
        <v>100</v>
      </c>
      <c r="O81" s="33"/>
    </row>
    <row r="82" spans="1:15" x14ac:dyDescent="0.2">
      <c r="A82" s="8" t="s">
        <v>4</v>
      </c>
      <c r="B82" s="11">
        <v>26</v>
      </c>
      <c r="C82" s="11">
        <v>25</v>
      </c>
      <c r="D82" s="11">
        <v>1000</v>
      </c>
      <c r="E82" s="11">
        <v>20</v>
      </c>
      <c r="F82" s="11">
        <v>20</v>
      </c>
      <c r="G82" s="11">
        <v>20</v>
      </c>
      <c r="H82" s="12">
        <f>B82/(C82+1)</f>
        <v>1</v>
      </c>
      <c r="I82" s="2">
        <f>2*(B82/(C82+1))*D82</f>
        <v>2000</v>
      </c>
      <c r="J82" s="2">
        <f>I82/E82</f>
        <v>100</v>
      </c>
      <c r="K82" s="2">
        <f>I82/F82</f>
        <v>100</v>
      </c>
      <c r="L82" s="2">
        <f>I82/G82</f>
        <v>100</v>
      </c>
      <c r="M82" s="2">
        <f>J82</f>
        <v>100</v>
      </c>
      <c r="N82" s="2">
        <f>J82/2</f>
        <v>50</v>
      </c>
      <c r="O82" s="33"/>
    </row>
    <row r="83" spans="1:15" x14ac:dyDescent="0.2">
      <c r="A83" s="27" t="s">
        <v>33</v>
      </c>
      <c r="B83" s="7"/>
      <c r="C83" s="7"/>
      <c r="D83" s="7"/>
      <c r="E83" s="7"/>
      <c r="F83" s="7"/>
      <c r="G83" s="7"/>
      <c r="H83" s="7"/>
      <c r="I83" s="7"/>
      <c r="J83" s="7"/>
      <c r="O83" s="33"/>
    </row>
    <row r="84" spans="1:15" ht="25.5" x14ac:dyDescent="0.2">
      <c r="A84" s="4" t="s">
        <v>0</v>
      </c>
      <c r="B84" s="9" t="s">
        <v>11</v>
      </c>
      <c r="C84" s="9" t="s">
        <v>12</v>
      </c>
      <c r="D84" s="9" t="s">
        <v>13</v>
      </c>
      <c r="E84" s="9" t="s">
        <v>14</v>
      </c>
      <c r="F84" s="4" t="s">
        <v>15</v>
      </c>
      <c r="G84" s="24" t="s">
        <v>45</v>
      </c>
      <c r="H84" s="10" t="s">
        <v>52</v>
      </c>
      <c r="I84" s="41" t="s">
        <v>21</v>
      </c>
      <c r="J84" s="20" t="s">
        <v>39</v>
      </c>
      <c r="K84" s="45" t="s">
        <v>47</v>
      </c>
      <c r="L84" s="51"/>
      <c r="M84" s="51"/>
      <c r="N84" s="52"/>
      <c r="O84" s="33"/>
    </row>
    <row r="85" spans="1:15" x14ac:dyDescent="0.2">
      <c r="A85" s="8" t="s">
        <v>36</v>
      </c>
      <c r="B85" s="11">
        <v>26</v>
      </c>
      <c r="C85" s="11">
        <v>25</v>
      </c>
      <c r="D85" s="11">
        <v>400</v>
      </c>
      <c r="E85" s="11">
        <v>1</v>
      </c>
      <c r="F85" s="11">
        <v>2</v>
      </c>
      <c r="G85" s="12">
        <f>B85/(C85+1)</f>
        <v>1</v>
      </c>
      <c r="H85" s="2">
        <f>I85/E85/2</f>
        <v>400</v>
      </c>
      <c r="I85" s="43">
        <f>2*(D85/(C85+1))*B85</f>
        <v>800</v>
      </c>
      <c r="J85" s="13">
        <f>I85/F85</f>
        <v>400</v>
      </c>
      <c r="K85" s="55" t="s">
        <v>55</v>
      </c>
      <c r="L85" s="48"/>
      <c r="M85" s="48"/>
      <c r="N85" s="49"/>
      <c r="O85" s="33"/>
    </row>
    <row r="86" spans="1:15" x14ac:dyDescent="0.2">
      <c r="A86" s="8" t="s">
        <v>37</v>
      </c>
      <c r="B86" s="11">
        <v>26</v>
      </c>
      <c r="C86" s="11">
        <v>25</v>
      </c>
      <c r="D86" s="11">
        <v>266</v>
      </c>
      <c r="E86" s="11">
        <v>1</v>
      </c>
      <c r="F86" s="11">
        <v>4</v>
      </c>
      <c r="G86" s="12">
        <f>B86/(C86+1)</f>
        <v>1</v>
      </c>
      <c r="H86" s="2">
        <f>I86/E86/2</f>
        <v>266</v>
      </c>
      <c r="I86" s="43">
        <f>2*(D86/(C86+1))*B86</f>
        <v>532</v>
      </c>
      <c r="J86" s="13">
        <f>I86/F86</f>
        <v>133</v>
      </c>
      <c r="K86" s="55" t="s">
        <v>54</v>
      </c>
      <c r="L86" s="48"/>
      <c r="M86" s="48"/>
      <c r="N86" s="49"/>
      <c r="O86" s="33"/>
    </row>
    <row r="87" spans="1:15" x14ac:dyDescent="0.2">
      <c r="A87" s="8" t="s">
        <v>38</v>
      </c>
      <c r="B87" s="11">
        <v>26</v>
      </c>
      <c r="C87" s="11">
        <v>25</v>
      </c>
      <c r="D87" s="11">
        <v>266</v>
      </c>
      <c r="E87" s="11">
        <v>2</v>
      </c>
      <c r="F87" s="11">
        <v>4</v>
      </c>
      <c r="G87" s="12">
        <f>B87/(C87+1)</f>
        <v>1</v>
      </c>
      <c r="H87" s="2">
        <f>I87/E87/2</f>
        <v>133</v>
      </c>
      <c r="I87" s="43">
        <f>2*(D87/(C87+1))*B87</f>
        <v>532</v>
      </c>
      <c r="J87" s="13">
        <f>I87/F87</f>
        <v>133</v>
      </c>
      <c r="K87" s="55" t="s">
        <v>54</v>
      </c>
      <c r="L87" s="48"/>
      <c r="M87" s="48"/>
      <c r="N87" s="49"/>
      <c r="O87" s="33"/>
    </row>
    <row r="88" spans="1:15" x14ac:dyDescent="0.2">
      <c r="A88" s="27" t="s">
        <v>34</v>
      </c>
      <c r="B88" s="7"/>
      <c r="C88" s="7"/>
      <c r="D88" s="7"/>
      <c r="E88" s="7"/>
      <c r="F88" s="7"/>
      <c r="G88" s="7"/>
      <c r="H88" s="7"/>
      <c r="I88" s="7"/>
      <c r="J88" s="7"/>
      <c r="O88" s="33"/>
    </row>
    <row r="89" spans="1:15" ht="25.5" x14ac:dyDescent="0.2">
      <c r="A89" s="4" t="s">
        <v>0</v>
      </c>
      <c r="B89" s="9" t="s">
        <v>11</v>
      </c>
      <c r="C89" s="9" t="s">
        <v>12</v>
      </c>
      <c r="D89" s="9" t="s">
        <v>13</v>
      </c>
      <c r="E89" s="9" t="s">
        <v>14</v>
      </c>
      <c r="F89" s="24" t="s">
        <v>45</v>
      </c>
      <c r="G89" s="22" t="s">
        <v>19</v>
      </c>
      <c r="H89" s="20" t="s">
        <v>21</v>
      </c>
      <c r="I89" s="20" t="s">
        <v>22</v>
      </c>
      <c r="J89" s="22" t="s">
        <v>24</v>
      </c>
      <c r="K89" s="20" t="s">
        <v>23</v>
      </c>
      <c r="L89" s="20" t="s">
        <v>27</v>
      </c>
      <c r="M89" s="20" t="s">
        <v>40</v>
      </c>
      <c r="N89" s="22" t="s">
        <v>49</v>
      </c>
      <c r="O89" s="33"/>
    </row>
    <row r="90" spans="1:15" x14ac:dyDescent="0.2">
      <c r="A90" s="8" t="s">
        <v>3</v>
      </c>
      <c r="B90" s="11">
        <v>26</v>
      </c>
      <c r="C90" s="11">
        <v>25</v>
      </c>
      <c r="D90" s="11">
        <v>960</v>
      </c>
      <c r="E90" s="11">
        <v>5</v>
      </c>
      <c r="F90" s="12">
        <f>B90/(C90+1)</f>
        <v>1</v>
      </c>
      <c r="G90" s="2">
        <f>B90*D90/(C90+1)/E90</f>
        <v>192</v>
      </c>
      <c r="H90" s="2">
        <f>D90/(C90+1)*B90</f>
        <v>959.99999999999989</v>
      </c>
      <c r="I90" s="13">
        <f>G90/2</f>
        <v>96</v>
      </c>
      <c r="J90" s="13">
        <f>G90/4</f>
        <v>48</v>
      </c>
      <c r="K90" s="2">
        <f>J90/2</f>
        <v>24</v>
      </c>
      <c r="L90" s="2">
        <f>K90/732.4219</f>
        <v>3.2767998881518969E-2</v>
      </c>
      <c r="M90" s="4">
        <f>CEILING(($B90*$D90)/(250*($C90+1)),1)</f>
        <v>4</v>
      </c>
      <c r="N90" s="2">
        <f>IF(AND($H90&gt;=500,$H90&lt;1000),2,IF(AND($H90&gt;=1000,$H90&lt;=2000),4,"INVALID DCO"))</f>
        <v>2</v>
      </c>
      <c r="O90" s="33"/>
    </row>
    <row r="91" spans="1:15" x14ac:dyDescent="0.2">
      <c r="A91" s="8" t="s">
        <v>4</v>
      </c>
      <c r="B91" s="11">
        <v>26</v>
      </c>
      <c r="C91" s="11">
        <v>25</v>
      </c>
      <c r="D91" s="11">
        <v>960</v>
      </c>
      <c r="E91" s="11">
        <v>5</v>
      </c>
      <c r="F91" s="12">
        <f>B91/(C91+1)</f>
        <v>1</v>
      </c>
      <c r="G91" s="2">
        <f>B91*D91/(C91+1)/E91</f>
        <v>192</v>
      </c>
      <c r="H91" s="2">
        <f>D91/(C91+1)*B91</f>
        <v>959.99999999999989</v>
      </c>
      <c r="I91" s="13">
        <f>G91/2</f>
        <v>96</v>
      </c>
      <c r="J91" s="13">
        <f>G91/4</f>
        <v>48</v>
      </c>
      <c r="K91" s="2">
        <f>J91/2</f>
        <v>24</v>
      </c>
      <c r="L91" s="2">
        <f>K91/732.4219</f>
        <v>3.2767998881518969E-2</v>
      </c>
      <c r="M91" s="4">
        <f>CEILING(($B91*$D91)/(250*($C91+1)),1)</f>
        <v>4</v>
      </c>
      <c r="N91" s="2">
        <f>IF(AND($H91&gt;=500,$H91&lt;1000),2,IF(AND($H91&gt;=1000,$H91&lt;=2000),4,"INVALID DCO"))</f>
        <v>2</v>
      </c>
      <c r="O91" s="33"/>
    </row>
    <row r="92" spans="1:15" x14ac:dyDescent="0.2">
      <c r="A92" s="27" t="s">
        <v>32</v>
      </c>
      <c r="B92" s="7"/>
      <c r="C92" s="7"/>
      <c r="D92" s="7"/>
      <c r="E92" s="7"/>
      <c r="F92" s="7"/>
      <c r="G92" s="7"/>
      <c r="H92" s="7"/>
      <c r="I92" s="7"/>
      <c r="J92" s="7"/>
      <c r="O92" s="33"/>
    </row>
    <row r="93" spans="1:15" ht="25.5" x14ac:dyDescent="0.2">
      <c r="A93" s="4" t="s">
        <v>0</v>
      </c>
      <c r="B93" s="9" t="s">
        <v>11</v>
      </c>
      <c r="C93" s="9" t="s">
        <v>12</v>
      </c>
      <c r="D93" s="9" t="s">
        <v>13</v>
      </c>
      <c r="E93" s="9" t="s">
        <v>14</v>
      </c>
      <c r="F93" s="24" t="s">
        <v>45</v>
      </c>
      <c r="G93" s="10" t="s">
        <v>19</v>
      </c>
      <c r="H93" s="20" t="s">
        <v>21</v>
      </c>
      <c r="I93" s="45" t="s">
        <v>47</v>
      </c>
      <c r="J93" s="46"/>
      <c r="K93" s="46"/>
      <c r="L93" s="46"/>
      <c r="M93" s="46"/>
      <c r="O93" s="33"/>
    </row>
    <row r="94" spans="1:15" x14ac:dyDescent="0.2">
      <c r="A94" s="8" t="s">
        <v>3</v>
      </c>
      <c r="B94" s="11">
        <v>26</v>
      </c>
      <c r="C94" s="11">
        <v>12</v>
      </c>
      <c r="D94" s="11">
        <v>200</v>
      </c>
      <c r="E94" s="11">
        <v>4</v>
      </c>
      <c r="F94" s="12">
        <f>B94/(C94+1)</f>
        <v>2</v>
      </c>
      <c r="G94" s="2">
        <f>B94*D94/(C94+1)/E94</f>
        <v>100</v>
      </c>
      <c r="H94" s="2">
        <f>2*(D94/(C94+1))*B94</f>
        <v>800</v>
      </c>
      <c r="I94" s="47" t="s">
        <v>48</v>
      </c>
      <c r="J94" s="48"/>
      <c r="K94" s="48"/>
      <c r="L94" s="48"/>
      <c r="M94" s="49"/>
      <c r="O94" s="33"/>
    </row>
    <row r="95" spans="1:15" x14ac:dyDescent="0.2">
      <c r="A95" s="44" t="s">
        <v>4</v>
      </c>
      <c r="B95" s="11">
        <v>26</v>
      </c>
      <c r="C95" s="11">
        <v>12</v>
      </c>
      <c r="D95" s="11">
        <v>300</v>
      </c>
      <c r="E95" s="11">
        <v>8</v>
      </c>
      <c r="F95" s="12">
        <f>B95/(C95+1)</f>
        <v>2</v>
      </c>
      <c r="G95" s="2">
        <f>B95*D95/(C95+1)/E95</f>
        <v>75</v>
      </c>
      <c r="H95" s="2">
        <f>2*(D95/(C95+1))*B95</f>
        <v>1200</v>
      </c>
      <c r="I95" s="47" t="s">
        <v>48</v>
      </c>
      <c r="J95" s="48"/>
      <c r="K95" s="48"/>
      <c r="L95" s="48"/>
      <c r="M95" s="49"/>
      <c r="O95" s="33"/>
    </row>
    <row r="96" spans="1:15" x14ac:dyDescent="0.2">
      <c r="A96" s="27" t="s">
        <v>46</v>
      </c>
      <c r="B96" s="7"/>
      <c r="C96" s="7"/>
      <c r="D96" s="7"/>
      <c r="E96" s="7"/>
      <c r="F96" s="7"/>
      <c r="G96" s="7"/>
      <c r="H96" s="7"/>
      <c r="I96" s="7"/>
      <c r="J96" s="7"/>
      <c r="O96" s="33"/>
    </row>
    <row r="97" spans="1:15" ht="25.5" x14ac:dyDescent="0.2">
      <c r="A97" s="4" t="s">
        <v>0</v>
      </c>
      <c r="B97" s="9" t="s">
        <v>11</v>
      </c>
      <c r="C97" s="9" t="s">
        <v>12</v>
      </c>
      <c r="D97" s="9" t="s">
        <v>13</v>
      </c>
      <c r="E97" s="9" t="s">
        <v>14</v>
      </c>
      <c r="F97" s="24" t="s">
        <v>45</v>
      </c>
      <c r="G97" s="10" t="s">
        <v>19</v>
      </c>
      <c r="H97" s="20" t="s">
        <v>21</v>
      </c>
      <c r="I97" s="20" t="s">
        <v>40</v>
      </c>
      <c r="J97" s="53" t="s">
        <v>49</v>
      </c>
      <c r="K97" s="50" t="s">
        <v>47</v>
      </c>
      <c r="L97" s="51"/>
      <c r="M97" s="51"/>
      <c r="N97" s="52"/>
      <c r="O97" s="33"/>
    </row>
    <row r="98" spans="1:15" x14ac:dyDescent="0.2">
      <c r="A98" s="8" t="s">
        <v>20</v>
      </c>
      <c r="B98" s="11">
        <v>26</v>
      </c>
      <c r="C98" s="11">
        <v>12</v>
      </c>
      <c r="D98" s="11">
        <v>250</v>
      </c>
      <c r="E98" s="11">
        <v>10</v>
      </c>
      <c r="F98" s="12">
        <f>B98/(C98+1)</f>
        <v>2</v>
      </c>
      <c r="G98" s="2">
        <f>B98*D98/(C98+1)/E98</f>
        <v>50</v>
      </c>
      <c r="H98" s="2">
        <f>(D98/(C98+1))*B98</f>
        <v>500</v>
      </c>
      <c r="I98" s="4">
        <f>CEILING(($B98*$D98)/(250*($C98+1)),1)</f>
        <v>2</v>
      </c>
      <c r="J98" s="2">
        <f>IF(AND($H98&gt;=500,$H98&lt;1000),2,IF(AND($H98&gt;=1000,$H98&lt;=2000),4,"INVALID DCO"))</f>
        <v>2</v>
      </c>
      <c r="K98" s="47" t="s">
        <v>48</v>
      </c>
      <c r="L98" s="48"/>
      <c r="M98" s="48"/>
      <c r="N98" s="49"/>
      <c r="O98" s="33"/>
    </row>
    <row r="99" spans="1:15" x14ac:dyDescent="0.2">
      <c r="A99" s="8" t="s">
        <v>20</v>
      </c>
      <c r="B99" s="11">
        <v>26</v>
      </c>
      <c r="C99" s="11">
        <v>0</v>
      </c>
      <c r="D99" s="11">
        <v>25</v>
      </c>
      <c r="E99" s="11">
        <v>13</v>
      </c>
      <c r="F99" s="12">
        <f>B99/(C99+1)</f>
        <v>26</v>
      </c>
      <c r="G99" s="2">
        <f>B99*D99/(C99+1)/E99</f>
        <v>50</v>
      </c>
      <c r="H99" s="2">
        <f>(D99/(C99+1))*B99</f>
        <v>650</v>
      </c>
      <c r="I99" s="4">
        <f>CEILING(($B99*$D99)/(250*($C99+1)),1)</f>
        <v>3</v>
      </c>
      <c r="J99" s="54">
        <f>IF(AND($H99&gt;=500,$H99&lt;1000),2,IF(AND($H99&gt;=1000,$H99&lt;=2000),4,"INVALID DCO"))</f>
        <v>2</v>
      </c>
      <c r="K99" s="47" t="s">
        <v>50</v>
      </c>
      <c r="L99" s="48"/>
      <c r="M99" s="48"/>
      <c r="N99" s="49"/>
      <c r="O99" s="33"/>
    </row>
    <row r="100" spans="1:15" ht="13.5" thickBot="1" x14ac:dyDescent="0.25">
      <c r="A100" s="42"/>
      <c r="B100" s="31"/>
      <c r="C100" s="31"/>
      <c r="D100" s="31"/>
      <c r="E100" s="31">
        <v>8</v>
      </c>
      <c r="F100" s="32"/>
      <c r="G100" s="31"/>
      <c r="H100" s="30"/>
      <c r="I100" s="30"/>
      <c r="J100" s="33"/>
      <c r="K100" s="33"/>
      <c r="L100" s="33"/>
      <c r="M100" s="33"/>
      <c r="N100" s="33"/>
      <c r="O100" s="33"/>
    </row>
    <row r="101" spans="1:15" ht="13.5" thickBot="1" x14ac:dyDescent="0.25">
      <c r="A101" s="39">
        <v>19.2</v>
      </c>
      <c r="B101" s="23" t="s">
        <v>10</v>
      </c>
      <c r="O101" s="33"/>
    </row>
    <row r="102" spans="1:15" x14ac:dyDescent="0.2">
      <c r="A102" s="25" t="s">
        <v>35</v>
      </c>
      <c r="O102" s="33"/>
    </row>
    <row r="103" spans="1:15" ht="25.5" x14ac:dyDescent="0.2">
      <c r="A103" s="9" t="s">
        <v>0</v>
      </c>
      <c r="B103" s="9" t="s">
        <v>11</v>
      </c>
      <c r="C103" s="9" t="s">
        <v>12</v>
      </c>
      <c r="D103" s="9" t="s">
        <v>13</v>
      </c>
      <c r="E103" s="9" t="s">
        <v>14</v>
      </c>
      <c r="F103" s="24" t="s">
        <v>45</v>
      </c>
      <c r="G103" s="10" t="s">
        <v>19</v>
      </c>
      <c r="H103" s="20" t="s">
        <v>21</v>
      </c>
      <c r="I103" s="21"/>
      <c r="J103" s="21"/>
      <c r="O103" s="33"/>
    </row>
    <row r="104" spans="1:15" x14ac:dyDescent="0.2">
      <c r="A104" s="29" t="s">
        <v>29</v>
      </c>
      <c r="B104" s="11">
        <v>19.2</v>
      </c>
      <c r="C104" s="11">
        <v>23</v>
      </c>
      <c r="D104" s="11">
        <v>1250</v>
      </c>
      <c r="E104" s="11">
        <v>1</v>
      </c>
      <c r="F104" s="12">
        <f>B104/(C104+1)</f>
        <v>0.79999999999999993</v>
      </c>
      <c r="G104" s="2">
        <f>B104*D104/(C104+1)/E104</f>
        <v>1000</v>
      </c>
      <c r="H104" s="5">
        <f>2*(D104/(C104+1))*B104</f>
        <v>2000</v>
      </c>
      <c r="I104" s="21"/>
      <c r="J104" s="21"/>
      <c r="O104" s="33"/>
    </row>
    <row r="105" spans="1:15" x14ac:dyDescent="0.2">
      <c r="A105" s="5" t="s">
        <v>1</v>
      </c>
      <c r="B105" s="11">
        <v>19.2</v>
      </c>
      <c r="C105" s="11">
        <v>23</v>
      </c>
      <c r="D105" s="11">
        <v>1000</v>
      </c>
      <c r="E105" s="11">
        <v>1</v>
      </c>
      <c r="F105" s="12">
        <f>B105/(C105+1)</f>
        <v>0.79999999999999993</v>
      </c>
      <c r="G105" s="2">
        <f>B105*D105/(C105+1)/E105</f>
        <v>800</v>
      </c>
      <c r="H105" s="5">
        <f>2*(D105/(C105+1))*B105</f>
        <v>1599.9999999999998</v>
      </c>
      <c r="I105" s="14"/>
      <c r="J105" s="14"/>
      <c r="O105" s="33"/>
    </row>
    <row r="106" spans="1:15" x14ac:dyDescent="0.2">
      <c r="A106" s="5" t="s">
        <v>2</v>
      </c>
      <c r="B106" s="11">
        <v>19.2</v>
      </c>
      <c r="C106" s="11">
        <v>3</v>
      </c>
      <c r="D106" s="11">
        <v>150</v>
      </c>
      <c r="E106" s="11">
        <v>1</v>
      </c>
      <c r="F106" s="12">
        <f>B106/(C106+1)</f>
        <v>4.8</v>
      </c>
      <c r="G106" s="2">
        <f>B106*D106/(C106+1)/E106</f>
        <v>720</v>
      </c>
      <c r="H106" s="5">
        <f>2*(D106/(C106+1))*B106</f>
        <v>1440</v>
      </c>
      <c r="I106" s="14"/>
      <c r="J106" s="14"/>
      <c r="O106" s="33"/>
    </row>
    <row r="107" spans="1:15" x14ac:dyDescent="0.2">
      <c r="A107" s="5" t="s">
        <v>3</v>
      </c>
      <c r="B107" s="11">
        <v>19.2</v>
      </c>
      <c r="C107" s="11">
        <v>3</v>
      </c>
      <c r="D107" s="11">
        <v>125</v>
      </c>
      <c r="E107" s="11">
        <v>1</v>
      </c>
      <c r="F107" s="12">
        <f>B107/(C107+1)</f>
        <v>4.8</v>
      </c>
      <c r="G107" s="2">
        <f>B107*D107/(C107+1)/E107</f>
        <v>600</v>
      </c>
      <c r="H107" s="5">
        <f>2*(D107/(C107+1))*B107</f>
        <v>1200</v>
      </c>
      <c r="I107" s="14"/>
      <c r="J107" s="14"/>
      <c r="O107" s="33"/>
    </row>
    <row r="108" spans="1:15" x14ac:dyDescent="0.2">
      <c r="A108" s="5" t="s">
        <v>4</v>
      </c>
      <c r="B108" s="11">
        <v>19.2</v>
      </c>
      <c r="C108" s="11">
        <v>3</v>
      </c>
      <c r="D108" s="11">
        <v>125</v>
      </c>
      <c r="E108" s="11">
        <v>2</v>
      </c>
      <c r="F108" s="12">
        <f>B108/(C108+1)</f>
        <v>4.8</v>
      </c>
      <c r="G108" s="2">
        <f>B108*D108/(C108+1)/E108</f>
        <v>300</v>
      </c>
      <c r="H108" s="5">
        <f>2*(D108/(C108+1))*B108</f>
        <v>1200</v>
      </c>
      <c r="I108" s="14"/>
      <c r="J108" s="14"/>
      <c r="O108" s="33"/>
    </row>
    <row r="109" spans="1:15" x14ac:dyDescent="0.2">
      <c r="A109" s="26" t="s">
        <v>31</v>
      </c>
      <c r="B109" s="19"/>
      <c r="C109" s="6"/>
      <c r="D109" s="6"/>
      <c r="E109" s="6"/>
      <c r="F109" s="15"/>
      <c r="G109" s="16"/>
      <c r="O109" s="33"/>
    </row>
    <row r="110" spans="1:15" ht="25.5" x14ac:dyDescent="0.2">
      <c r="A110" s="18" t="s">
        <v>0</v>
      </c>
      <c r="B110" s="2" t="s">
        <v>11</v>
      </c>
      <c r="C110" s="2" t="s">
        <v>12</v>
      </c>
      <c r="D110" s="2" t="s">
        <v>13</v>
      </c>
      <c r="E110" s="2" t="s">
        <v>15</v>
      </c>
      <c r="F110" s="2" t="s">
        <v>16</v>
      </c>
      <c r="G110" s="2" t="s">
        <v>17</v>
      </c>
      <c r="H110" s="24" t="s">
        <v>45</v>
      </c>
      <c r="I110" s="20" t="s">
        <v>21</v>
      </c>
      <c r="J110" s="13" t="s">
        <v>18</v>
      </c>
      <c r="K110" s="12" t="s">
        <v>25</v>
      </c>
      <c r="L110" s="12" t="s">
        <v>26</v>
      </c>
      <c r="M110" s="12" t="s">
        <v>8</v>
      </c>
      <c r="N110" s="12" t="s">
        <v>9</v>
      </c>
      <c r="O110" s="33"/>
    </row>
    <row r="111" spans="1:15" x14ac:dyDescent="0.2">
      <c r="A111" s="8" t="s">
        <v>3</v>
      </c>
      <c r="B111" s="11">
        <v>19.2</v>
      </c>
      <c r="C111" s="11">
        <v>23</v>
      </c>
      <c r="D111" s="11">
        <v>1250</v>
      </c>
      <c r="E111" s="11">
        <v>10</v>
      </c>
      <c r="F111" s="11">
        <v>8</v>
      </c>
      <c r="G111" s="11">
        <v>4</v>
      </c>
      <c r="H111" s="12">
        <f>B111/(C111+1)</f>
        <v>0.79999999999999993</v>
      </c>
      <c r="I111" s="2">
        <f>2*(B111/(C111+1))*D111</f>
        <v>1999.9999999999998</v>
      </c>
      <c r="J111" s="2">
        <f>I111/E111</f>
        <v>199.99999999999997</v>
      </c>
      <c r="K111" s="2">
        <f>I111/F111</f>
        <v>249.99999999999997</v>
      </c>
      <c r="L111" s="2">
        <f>I111/G111</f>
        <v>499.99999999999994</v>
      </c>
      <c r="M111" s="2">
        <f>J111</f>
        <v>199.99999999999997</v>
      </c>
      <c r="N111" s="2">
        <f>J111/2</f>
        <v>99.999999999999986</v>
      </c>
      <c r="O111" s="33"/>
    </row>
    <row r="112" spans="1:15" x14ac:dyDescent="0.2">
      <c r="A112" s="8" t="s">
        <v>4</v>
      </c>
      <c r="B112" s="11">
        <v>19.2</v>
      </c>
      <c r="C112" s="11">
        <v>23</v>
      </c>
      <c r="D112" s="11">
        <v>1250</v>
      </c>
      <c r="E112" s="11">
        <v>20</v>
      </c>
      <c r="F112" s="11">
        <v>20</v>
      </c>
      <c r="G112" s="11">
        <v>20</v>
      </c>
      <c r="H112" s="12">
        <f>B112/(C112+1)</f>
        <v>0.79999999999999993</v>
      </c>
      <c r="I112" s="2">
        <f>2*(B112/(C112+1))*D112</f>
        <v>1999.9999999999998</v>
      </c>
      <c r="J112" s="2">
        <f>I112/E112</f>
        <v>99.999999999999986</v>
      </c>
      <c r="K112" s="2">
        <f>I112/F112</f>
        <v>99.999999999999986</v>
      </c>
      <c r="L112" s="2">
        <f>I112/G112</f>
        <v>99.999999999999986</v>
      </c>
      <c r="M112" s="2">
        <f>J112</f>
        <v>99.999999999999986</v>
      </c>
      <c r="N112" s="2">
        <f>J112/2</f>
        <v>49.999999999999993</v>
      </c>
      <c r="O112" s="33"/>
    </row>
    <row r="113" spans="1:15" x14ac:dyDescent="0.2">
      <c r="A113" s="27" t="s">
        <v>33</v>
      </c>
      <c r="B113" s="7"/>
      <c r="C113" s="7"/>
      <c r="D113" s="7"/>
      <c r="E113" s="7"/>
      <c r="F113" s="7"/>
      <c r="G113" s="7"/>
      <c r="H113" s="7"/>
      <c r="I113" s="7"/>
      <c r="J113" s="7"/>
      <c r="O113" s="33"/>
    </row>
    <row r="114" spans="1:15" ht="25.5" x14ac:dyDescent="0.2">
      <c r="A114" s="4" t="s">
        <v>0</v>
      </c>
      <c r="B114" s="9" t="s">
        <v>11</v>
      </c>
      <c r="C114" s="9" t="s">
        <v>12</v>
      </c>
      <c r="D114" s="9" t="s">
        <v>13</v>
      </c>
      <c r="E114" s="9" t="s">
        <v>14</v>
      </c>
      <c r="F114" s="4" t="s">
        <v>15</v>
      </c>
      <c r="G114" s="24" t="s">
        <v>45</v>
      </c>
      <c r="H114" s="10" t="s">
        <v>52</v>
      </c>
      <c r="I114" s="41" t="s">
        <v>21</v>
      </c>
      <c r="J114" s="20" t="s">
        <v>39</v>
      </c>
      <c r="K114" s="45" t="s">
        <v>47</v>
      </c>
      <c r="L114" s="51"/>
      <c r="M114" s="51"/>
      <c r="N114" s="52"/>
      <c r="O114" s="33"/>
    </row>
    <row r="115" spans="1:15" x14ac:dyDescent="0.2">
      <c r="A115" s="8" t="s">
        <v>36</v>
      </c>
      <c r="B115" s="11">
        <v>19.2</v>
      </c>
      <c r="C115" s="11">
        <v>23</v>
      </c>
      <c r="D115" s="11">
        <v>500</v>
      </c>
      <c r="E115" s="11">
        <v>1</v>
      </c>
      <c r="F115" s="11">
        <v>2</v>
      </c>
      <c r="G115" s="12">
        <f>B115/(C115+1)</f>
        <v>0.79999999999999993</v>
      </c>
      <c r="H115" s="2">
        <f>I115/E115/2</f>
        <v>399.99999999999994</v>
      </c>
      <c r="I115" s="43">
        <f>2*(D115/(C115+1))*B115</f>
        <v>799.99999999999989</v>
      </c>
      <c r="J115" s="13">
        <f>I115/F115</f>
        <v>399.99999999999994</v>
      </c>
      <c r="K115" s="55" t="s">
        <v>55</v>
      </c>
      <c r="L115" s="48"/>
      <c r="M115" s="48"/>
      <c r="N115" s="49"/>
      <c r="O115" s="33"/>
    </row>
    <row r="116" spans="1:15" x14ac:dyDescent="0.2">
      <c r="A116" s="8" t="s">
        <v>37</v>
      </c>
      <c r="B116" s="11">
        <v>19.2</v>
      </c>
      <c r="C116" s="11">
        <v>47</v>
      </c>
      <c r="D116" s="11">
        <v>665</v>
      </c>
      <c r="E116" s="11">
        <v>1</v>
      </c>
      <c r="F116" s="11">
        <v>4</v>
      </c>
      <c r="G116" s="12">
        <f>B116/(C116+1)</f>
        <v>0.39999999999999997</v>
      </c>
      <c r="H116" s="2">
        <f>I116/E116/2</f>
        <v>266</v>
      </c>
      <c r="I116" s="43">
        <f>2*(D116/(C116+1))*B116</f>
        <v>532</v>
      </c>
      <c r="J116" s="13">
        <f>I116/F116</f>
        <v>133</v>
      </c>
      <c r="K116" s="55" t="s">
        <v>54</v>
      </c>
      <c r="L116" s="48"/>
      <c r="M116" s="48"/>
      <c r="N116" s="49"/>
      <c r="O116" s="33"/>
    </row>
    <row r="117" spans="1:15" x14ac:dyDescent="0.2">
      <c r="A117" s="8" t="s">
        <v>38</v>
      </c>
      <c r="B117" s="11">
        <v>19.2</v>
      </c>
      <c r="C117" s="11">
        <v>47</v>
      </c>
      <c r="D117" s="11">
        <v>665</v>
      </c>
      <c r="E117" s="11">
        <v>2</v>
      </c>
      <c r="F117" s="11">
        <v>4</v>
      </c>
      <c r="G117" s="12">
        <f>B117/(C117+1)</f>
        <v>0.39999999999999997</v>
      </c>
      <c r="H117" s="2">
        <f>I117/E117/2</f>
        <v>133</v>
      </c>
      <c r="I117" s="43">
        <f>2*(D117/(C117+1))*B117</f>
        <v>532</v>
      </c>
      <c r="J117" s="13">
        <f>I117/F117</f>
        <v>133</v>
      </c>
      <c r="K117" s="55" t="s">
        <v>54</v>
      </c>
      <c r="L117" s="48"/>
      <c r="M117" s="48"/>
      <c r="N117" s="49"/>
      <c r="O117" s="33"/>
    </row>
    <row r="118" spans="1:15" x14ac:dyDescent="0.2">
      <c r="A118" s="27" t="s">
        <v>34</v>
      </c>
      <c r="B118" s="7"/>
      <c r="C118" s="7"/>
      <c r="D118" s="7"/>
      <c r="E118" s="7"/>
      <c r="F118" s="7"/>
      <c r="G118" s="7"/>
      <c r="H118" s="7"/>
      <c r="I118" s="7"/>
      <c r="J118" s="7"/>
      <c r="O118" s="33"/>
    </row>
    <row r="119" spans="1:15" ht="25.5" x14ac:dyDescent="0.2">
      <c r="A119" s="4" t="s">
        <v>0</v>
      </c>
      <c r="B119" s="9" t="s">
        <v>11</v>
      </c>
      <c r="C119" s="9" t="s">
        <v>12</v>
      </c>
      <c r="D119" s="9" t="s">
        <v>13</v>
      </c>
      <c r="E119" s="9" t="s">
        <v>14</v>
      </c>
      <c r="F119" s="24" t="s">
        <v>45</v>
      </c>
      <c r="G119" s="22" t="s">
        <v>19</v>
      </c>
      <c r="H119" s="20" t="s">
        <v>21</v>
      </c>
      <c r="I119" s="20" t="s">
        <v>22</v>
      </c>
      <c r="J119" s="22" t="s">
        <v>24</v>
      </c>
      <c r="K119" s="20" t="s">
        <v>23</v>
      </c>
      <c r="L119" s="20" t="s">
        <v>27</v>
      </c>
      <c r="M119" s="20" t="s">
        <v>40</v>
      </c>
      <c r="N119" s="22" t="s">
        <v>49</v>
      </c>
      <c r="O119" s="33"/>
    </row>
    <row r="120" spans="1:15" x14ac:dyDescent="0.2">
      <c r="A120" s="8" t="s">
        <v>3</v>
      </c>
      <c r="B120" s="11">
        <v>19.2</v>
      </c>
      <c r="C120" s="11">
        <v>7</v>
      </c>
      <c r="D120" s="11">
        <v>400</v>
      </c>
      <c r="E120" s="11">
        <v>5</v>
      </c>
      <c r="F120" s="12">
        <f>B120/(C120+1)</f>
        <v>2.4</v>
      </c>
      <c r="G120" s="2">
        <f>B120*D120/(C120+1)/E120</f>
        <v>192</v>
      </c>
      <c r="H120" s="2">
        <f>D120/(C120+1)*B120</f>
        <v>960</v>
      </c>
      <c r="I120" s="13">
        <f>G120/2</f>
        <v>96</v>
      </c>
      <c r="J120" s="13">
        <f>G120/4</f>
        <v>48</v>
      </c>
      <c r="K120" s="2">
        <f>J120/2</f>
        <v>24</v>
      </c>
      <c r="L120" s="2">
        <f>K120/732.4219</f>
        <v>3.2767998881518969E-2</v>
      </c>
      <c r="M120" s="4">
        <f>CEILING(($B120*$D120)/(250*($C120+1)),1)</f>
        <v>4</v>
      </c>
      <c r="N120" s="2">
        <f>IF(AND($H120&gt;=500,$H120&lt;1000),2,IF(AND($H120&gt;=1000,$H120&lt;=2000),4,"INVALID DCO"))</f>
        <v>2</v>
      </c>
      <c r="O120" s="33"/>
    </row>
    <row r="121" spans="1:15" x14ac:dyDescent="0.2">
      <c r="A121" s="8" t="s">
        <v>4</v>
      </c>
      <c r="B121" s="11">
        <v>19.2</v>
      </c>
      <c r="C121" s="11">
        <v>7</v>
      </c>
      <c r="D121" s="11">
        <v>400</v>
      </c>
      <c r="E121" s="11">
        <v>5</v>
      </c>
      <c r="F121" s="12">
        <f>B121/(C121+1)</f>
        <v>2.4</v>
      </c>
      <c r="G121" s="2">
        <f>B121*D121/(C121+1)/E121</f>
        <v>192</v>
      </c>
      <c r="H121" s="2">
        <f>D121/(C121+1)*B121</f>
        <v>960</v>
      </c>
      <c r="I121" s="13">
        <f>G121/2</f>
        <v>96</v>
      </c>
      <c r="J121" s="13">
        <f>G121/4</f>
        <v>48</v>
      </c>
      <c r="K121" s="2">
        <f>J121/2</f>
        <v>24</v>
      </c>
      <c r="L121" s="2">
        <f>K121/732.4219</f>
        <v>3.2767998881518969E-2</v>
      </c>
      <c r="M121" s="4">
        <f>CEILING(($B121*$D121)/(250*($C121+1)),1)</f>
        <v>4</v>
      </c>
      <c r="N121" s="2">
        <f>IF(AND($H121&gt;=500,$H121&lt;1000),2,IF(AND($H121&gt;=1000,$H121&lt;=2000),4,"INVALID DCO"))</f>
        <v>2</v>
      </c>
      <c r="O121" s="33"/>
    </row>
    <row r="122" spans="1:15" x14ac:dyDescent="0.2">
      <c r="A122" s="27" t="s">
        <v>32</v>
      </c>
      <c r="B122" s="7"/>
      <c r="C122" s="7"/>
      <c r="D122" s="7"/>
      <c r="E122" s="7"/>
      <c r="F122" s="7"/>
      <c r="G122" s="7"/>
      <c r="H122" s="7"/>
      <c r="I122" s="7"/>
      <c r="J122" s="7"/>
      <c r="O122" s="33"/>
    </row>
    <row r="123" spans="1:15" ht="25.5" x14ac:dyDescent="0.2">
      <c r="A123" s="4" t="s">
        <v>0</v>
      </c>
      <c r="B123" s="9" t="s">
        <v>11</v>
      </c>
      <c r="C123" s="9" t="s">
        <v>12</v>
      </c>
      <c r="D123" s="9" t="s">
        <v>13</v>
      </c>
      <c r="E123" s="9" t="s">
        <v>14</v>
      </c>
      <c r="F123" s="24" t="s">
        <v>45</v>
      </c>
      <c r="G123" s="10" t="s">
        <v>19</v>
      </c>
      <c r="H123" s="20" t="s">
        <v>21</v>
      </c>
      <c r="I123" s="45" t="s">
        <v>47</v>
      </c>
      <c r="J123" s="46"/>
      <c r="K123" s="46"/>
      <c r="L123" s="46"/>
      <c r="M123" s="46"/>
      <c r="O123" s="33"/>
    </row>
    <row r="124" spans="1:15" x14ac:dyDescent="0.2">
      <c r="A124" s="8" t="s">
        <v>3</v>
      </c>
      <c r="B124" s="11">
        <v>19.2</v>
      </c>
      <c r="C124" s="11">
        <v>5</v>
      </c>
      <c r="D124" s="11">
        <v>250</v>
      </c>
      <c r="E124" s="11">
        <v>8</v>
      </c>
      <c r="F124" s="12">
        <f>B124/(C124+1)</f>
        <v>3.1999999999999997</v>
      </c>
      <c r="G124" s="2">
        <f>B124*D124/(C124+1)/E124</f>
        <v>100</v>
      </c>
      <c r="H124" s="2">
        <f>2*(D124/(C124+1))*B124</f>
        <v>1599.9999999999998</v>
      </c>
      <c r="I124" s="47" t="s">
        <v>48</v>
      </c>
      <c r="J124" s="48"/>
      <c r="K124" s="48"/>
      <c r="L124" s="48"/>
      <c r="M124" s="49"/>
      <c r="O124" s="33"/>
    </row>
    <row r="125" spans="1:15" x14ac:dyDescent="0.2">
      <c r="A125" s="44" t="s">
        <v>4</v>
      </c>
      <c r="B125" s="11">
        <v>19.2</v>
      </c>
      <c r="C125" s="11">
        <v>7</v>
      </c>
      <c r="D125" s="11">
        <v>250</v>
      </c>
      <c r="E125" s="11">
        <v>8</v>
      </c>
      <c r="F125" s="12">
        <f>B125/(C125+1)</f>
        <v>2.4</v>
      </c>
      <c r="G125" s="2">
        <f>B125*D125/(C125+1)/E125</f>
        <v>75</v>
      </c>
      <c r="H125" s="2">
        <f>2*(D125/(C125+1))*B125</f>
        <v>1200</v>
      </c>
      <c r="I125" s="47" t="s">
        <v>48</v>
      </c>
      <c r="J125" s="48"/>
      <c r="K125" s="48"/>
      <c r="L125" s="48"/>
      <c r="M125" s="49"/>
      <c r="O125" s="33"/>
    </row>
    <row r="126" spans="1:15" x14ac:dyDescent="0.2">
      <c r="A126" s="27" t="s">
        <v>46</v>
      </c>
      <c r="B126" s="7"/>
      <c r="C126" s="7"/>
      <c r="D126" s="7"/>
      <c r="E126" s="7"/>
      <c r="F126" s="7"/>
      <c r="G126" s="7"/>
      <c r="H126" s="7"/>
      <c r="I126" s="7"/>
      <c r="J126" s="7"/>
      <c r="O126" s="33"/>
    </row>
    <row r="127" spans="1:15" ht="25.5" x14ac:dyDescent="0.2">
      <c r="A127" s="4" t="s">
        <v>0</v>
      </c>
      <c r="B127" s="9" t="s">
        <v>11</v>
      </c>
      <c r="C127" s="9" t="s">
        <v>12</v>
      </c>
      <c r="D127" s="9" t="s">
        <v>13</v>
      </c>
      <c r="E127" s="9" t="s">
        <v>14</v>
      </c>
      <c r="F127" s="24" t="s">
        <v>45</v>
      </c>
      <c r="G127" s="10" t="s">
        <v>19</v>
      </c>
      <c r="H127" s="20" t="s">
        <v>21</v>
      </c>
      <c r="I127" s="20" t="s">
        <v>40</v>
      </c>
      <c r="J127" s="53" t="s">
        <v>49</v>
      </c>
      <c r="K127" s="50" t="s">
        <v>47</v>
      </c>
      <c r="L127" s="51"/>
      <c r="M127" s="51"/>
      <c r="N127" s="52"/>
      <c r="O127" s="33"/>
    </row>
    <row r="128" spans="1:15" x14ac:dyDescent="0.2">
      <c r="A128" s="8" t="s">
        <v>20</v>
      </c>
      <c r="B128" s="11">
        <v>19.2</v>
      </c>
      <c r="C128" s="11">
        <v>7</v>
      </c>
      <c r="D128" s="11">
        <v>375</v>
      </c>
      <c r="E128" s="11">
        <v>18</v>
      </c>
      <c r="F128" s="12">
        <f>B128/(C128+1)</f>
        <v>2.4</v>
      </c>
      <c r="G128" s="2">
        <f>B128*D128/(C128+1)/E128</f>
        <v>50</v>
      </c>
      <c r="H128" s="2">
        <f>(D128/(C128+1))*B128</f>
        <v>900</v>
      </c>
      <c r="I128" s="4">
        <f>CEILING(($B128*$D128)/(250*($C128+1)),1)</f>
        <v>4</v>
      </c>
      <c r="J128" s="2">
        <f>IF(AND($H128&gt;=500,$H128&lt;1000),2,IF(AND($H128&gt;=1000,$H128&lt;=2000),4,"INVALID DCO"))</f>
        <v>2</v>
      </c>
      <c r="K128" s="47" t="s">
        <v>48</v>
      </c>
      <c r="L128" s="48"/>
      <c r="M128" s="48"/>
      <c r="N128" s="49"/>
      <c r="O128" s="33"/>
    </row>
    <row r="129" spans="1:15" x14ac:dyDescent="0.2">
      <c r="A129" s="8" t="s">
        <v>20</v>
      </c>
      <c r="B129" s="11">
        <v>19.2</v>
      </c>
      <c r="C129" s="11">
        <v>2</v>
      </c>
      <c r="D129" s="11">
        <v>125</v>
      </c>
      <c r="E129" s="11">
        <v>16</v>
      </c>
      <c r="F129" s="12">
        <f>B129/(C129+1)</f>
        <v>6.3999999999999995</v>
      </c>
      <c r="G129" s="2">
        <f>B129*D129/(C129+1)/E129</f>
        <v>50</v>
      </c>
      <c r="H129" s="2">
        <f>(D129/(C129+1))*B129</f>
        <v>799.99999999999989</v>
      </c>
      <c r="I129" s="4">
        <f>CEILING(($B129*$D129)/(250*($C129+1)),1)</f>
        <v>4</v>
      </c>
      <c r="J129" s="54">
        <f>IF(AND($H129&gt;=500,$H129&lt;1000),2,IF(AND($H129&gt;=1000,$H129&lt;=2000),4,"INVALID DCO"))</f>
        <v>2</v>
      </c>
      <c r="K129" s="47" t="s">
        <v>50</v>
      </c>
      <c r="L129" s="48"/>
      <c r="M129" s="48"/>
      <c r="N129" s="49"/>
      <c r="O129" s="33"/>
    </row>
    <row r="130" spans="1:1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</sheetData>
  <conditionalFormatting sqref="F128 F120:F121 F98 F90:F91 F68 F60:F61 F38 F30:F31">
    <cfRule type="cellIs" dxfId="17" priority="9" operator="notBetween">
      <formula>0.5</formula>
      <formula>2.5</formula>
    </cfRule>
  </conditionalFormatting>
  <conditionalFormatting sqref="H30:H31 H60:H61 H90:H91 H120:H121 H128 H98:H99 H68 H38">
    <cfRule type="cellIs" dxfId="16" priority="8" operator="notBetween">
      <formula>500</formula>
      <formula>2000</formula>
    </cfRule>
  </conditionalFormatting>
  <conditionalFormatting sqref="F39">
    <cfRule type="cellIs" dxfId="15" priority="7" operator="notBetween">
      <formula>0.5</formula>
      <formula>2.5</formula>
    </cfRule>
  </conditionalFormatting>
  <conditionalFormatting sqref="F69">
    <cfRule type="cellIs" dxfId="14" priority="6" operator="notBetween">
      <formula>0.5</formula>
      <formula>2.5</formula>
    </cfRule>
  </conditionalFormatting>
  <conditionalFormatting sqref="F99">
    <cfRule type="cellIs" dxfId="13" priority="5" operator="notBetween">
      <formula>0.5</formula>
      <formula>2.5</formula>
    </cfRule>
  </conditionalFormatting>
  <conditionalFormatting sqref="F129">
    <cfRule type="cellIs" dxfId="12" priority="4" operator="notBetween">
      <formula>0.5</formula>
      <formula>2.5</formula>
    </cfRule>
  </conditionalFormatting>
  <conditionalFormatting sqref="H129">
    <cfRule type="cellIs" dxfId="11" priority="3" operator="notBetween">
      <formula>500</formula>
      <formula>2000</formula>
    </cfRule>
  </conditionalFormatting>
  <conditionalFormatting sqref="H69">
    <cfRule type="cellIs" dxfId="10" priority="2" operator="notBetween">
      <formula>500</formula>
      <formula>2000</formula>
    </cfRule>
  </conditionalFormatting>
  <conditionalFormatting sqref="H39">
    <cfRule type="cellIs" dxfId="9" priority="1" operator="notBetween">
      <formula>500</formula>
      <formula>2000</formula>
    </cfRule>
  </conditionalFormatting>
  <pageMargins left="0.75" right="0.75" top="1" bottom="1" header="0.5" footer="0.5"/>
  <pageSetup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0"/>
  <sheetViews>
    <sheetView tabSelected="1" topLeftCell="A73" zoomScaleNormal="100" workbookViewId="0">
      <selection activeCell="J28" sqref="J28"/>
    </sheetView>
  </sheetViews>
  <sheetFormatPr defaultRowHeight="12.75" x14ac:dyDescent="0.2"/>
  <cols>
    <col min="1" max="1" width="15.28515625" bestFit="1" customWidth="1"/>
    <col min="2" max="12" width="10.7109375" customWidth="1"/>
    <col min="13" max="13" width="11.5703125" customWidth="1"/>
    <col min="14" max="14" width="17.5703125" customWidth="1"/>
    <col min="15" max="15" width="3.140625" style="40" customWidth="1"/>
  </cols>
  <sheetData>
    <row r="1" spans="1:15" ht="18" x14ac:dyDescent="0.25">
      <c r="A1" s="3" t="s">
        <v>51</v>
      </c>
      <c r="O1" s="33"/>
    </row>
    <row r="2" spans="1:15" x14ac:dyDescent="0.2">
      <c r="O2" s="33"/>
    </row>
    <row r="3" spans="1:15" ht="25.5" x14ac:dyDescent="0.2">
      <c r="A3" s="24" t="s">
        <v>28</v>
      </c>
      <c r="B3" s="1" t="s">
        <v>5</v>
      </c>
      <c r="C3" s="1" t="s">
        <v>6</v>
      </c>
      <c r="E3" s="24" t="s">
        <v>41</v>
      </c>
      <c r="F3" s="1" t="s">
        <v>5</v>
      </c>
      <c r="G3" s="1" t="s">
        <v>7</v>
      </c>
      <c r="H3" s="1" t="s">
        <v>30</v>
      </c>
      <c r="I3" s="24" t="s">
        <v>42</v>
      </c>
      <c r="J3" s="24" t="s">
        <v>43</v>
      </c>
      <c r="O3" s="33"/>
    </row>
    <row r="4" spans="1:15" x14ac:dyDescent="0.2">
      <c r="A4" s="24" t="s">
        <v>29</v>
      </c>
      <c r="B4" s="1">
        <v>1.325</v>
      </c>
      <c r="C4" s="1">
        <v>1000</v>
      </c>
      <c r="E4" s="2" t="s">
        <v>3</v>
      </c>
      <c r="F4" s="17">
        <v>1.1000000000000001</v>
      </c>
      <c r="G4" s="2">
        <v>400</v>
      </c>
      <c r="H4" s="2">
        <v>266</v>
      </c>
      <c r="I4" s="2">
        <v>200</v>
      </c>
      <c r="J4" s="2">
        <v>100</v>
      </c>
      <c r="O4" s="33"/>
    </row>
    <row r="5" spans="1:15" x14ac:dyDescent="0.2">
      <c r="A5" s="2" t="s">
        <v>1</v>
      </c>
      <c r="B5" s="17">
        <v>1.26</v>
      </c>
      <c r="C5" s="2">
        <v>800</v>
      </c>
      <c r="E5" s="2" t="s">
        <v>4</v>
      </c>
      <c r="F5" s="17">
        <v>0.95</v>
      </c>
      <c r="G5" s="18" t="s">
        <v>44</v>
      </c>
      <c r="H5" s="2">
        <v>133</v>
      </c>
      <c r="I5" s="2">
        <v>100</v>
      </c>
      <c r="J5" s="2">
        <v>50</v>
      </c>
      <c r="O5" s="33"/>
    </row>
    <row r="6" spans="1:15" x14ac:dyDescent="0.2">
      <c r="A6" s="2" t="s">
        <v>2</v>
      </c>
      <c r="B6" s="17">
        <v>1.2</v>
      </c>
      <c r="C6" s="2">
        <v>720</v>
      </c>
      <c r="E6" s="16"/>
      <c r="F6" s="28"/>
      <c r="G6" s="16"/>
      <c r="H6" s="16"/>
      <c r="I6" s="16"/>
      <c r="J6" s="16"/>
      <c r="K6" s="16"/>
      <c r="O6" s="33"/>
    </row>
    <row r="7" spans="1:15" x14ac:dyDescent="0.2">
      <c r="A7" s="2" t="s">
        <v>3</v>
      </c>
      <c r="B7" s="17">
        <v>1.1000000000000001</v>
      </c>
      <c r="C7" s="2">
        <v>600</v>
      </c>
      <c r="O7" s="33"/>
    </row>
    <row r="8" spans="1:15" x14ac:dyDescent="0.2">
      <c r="A8" s="2" t="s">
        <v>4</v>
      </c>
      <c r="B8" s="17">
        <v>0.95</v>
      </c>
      <c r="C8" s="2">
        <v>300</v>
      </c>
      <c r="O8" s="33"/>
    </row>
    <row r="9" spans="1:15" x14ac:dyDescent="0.2">
      <c r="O9" s="33"/>
    </row>
    <row r="10" spans="1:15" ht="13.5" thickBo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3"/>
    </row>
    <row r="11" spans="1:15" ht="13.5" thickBot="1" x14ac:dyDescent="0.25">
      <c r="A11" s="39">
        <v>24</v>
      </c>
      <c r="B11" s="23" t="s">
        <v>10</v>
      </c>
      <c r="O11" s="33"/>
    </row>
    <row r="12" spans="1:15" x14ac:dyDescent="0.2">
      <c r="A12" s="25" t="s">
        <v>35</v>
      </c>
      <c r="O12" s="33"/>
    </row>
    <row r="13" spans="1:15" ht="25.5" x14ac:dyDescent="0.2">
      <c r="A13" s="9" t="s">
        <v>0</v>
      </c>
      <c r="B13" s="9" t="s">
        <v>11</v>
      </c>
      <c r="C13" s="9" t="s">
        <v>12</v>
      </c>
      <c r="D13" s="9" t="s">
        <v>13</v>
      </c>
      <c r="E13" s="9" t="s">
        <v>14</v>
      </c>
      <c r="F13" s="24" t="s">
        <v>45</v>
      </c>
      <c r="G13" s="10" t="s">
        <v>19</v>
      </c>
      <c r="H13" s="20" t="s">
        <v>21</v>
      </c>
      <c r="I13" s="21"/>
      <c r="J13" s="21"/>
      <c r="O13" s="33"/>
    </row>
    <row r="14" spans="1:15" x14ac:dyDescent="0.2">
      <c r="A14" s="29" t="s">
        <v>29</v>
      </c>
      <c r="B14" s="11">
        <v>24</v>
      </c>
      <c r="C14" s="11">
        <v>2</v>
      </c>
      <c r="D14" s="11">
        <v>125</v>
      </c>
      <c r="E14" s="11">
        <v>1</v>
      </c>
      <c r="F14" s="12">
        <f>B14/(C14+1)</f>
        <v>8</v>
      </c>
      <c r="G14" s="2">
        <f>B14*D14/(C14+1)/E14</f>
        <v>1000</v>
      </c>
      <c r="H14" s="2">
        <f>2*(D14/(C14+1))*B14</f>
        <v>2000</v>
      </c>
      <c r="I14" s="21"/>
      <c r="J14" s="21"/>
      <c r="O14" s="33"/>
    </row>
    <row r="15" spans="1:15" x14ac:dyDescent="0.2">
      <c r="A15" s="5" t="s">
        <v>1</v>
      </c>
      <c r="B15" s="11">
        <v>24</v>
      </c>
      <c r="C15" s="11">
        <v>3</v>
      </c>
      <c r="D15" s="11">
        <v>100</v>
      </c>
      <c r="E15" s="11">
        <v>1</v>
      </c>
      <c r="F15" s="12">
        <f>B15/(C15+1)</f>
        <v>6</v>
      </c>
      <c r="G15" s="2">
        <f>B15*D15/(C15+1)/E15</f>
        <v>600</v>
      </c>
      <c r="H15" s="2">
        <f>2*(D15/(C15+1))*B15</f>
        <v>1200</v>
      </c>
      <c r="I15" s="14"/>
      <c r="J15" s="14"/>
      <c r="O15" s="33"/>
    </row>
    <row r="16" spans="1:15" x14ac:dyDescent="0.2">
      <c r="A16" s="5" t="s">
        <v>2</v>
      </c>
      <c r="B16" s="11">
        <v>24</v>
      </c>
      <c r="C16" s="11">
        <v>0</v>
      </c>
      <c r="D16" s="11">
        <v>30</v>
      </c>
      <c r="E16" s="11">
        <v>1</v>
      </c>
      <c r="F16" s="12">
        <f>B16/(C16+1)</f>
        <v>24</v>
      </c>
      <c r="G16" s="2">
        <f>B16*D16/(C16+1)/E16</f>
        <v>720</v>
      </c>
      <c r="H16" s="2">
        <f>2*(D16/(C16+1))*B16</f>
        <v>1440</v>
      </c>
      <c r="I16" s="14"/>
      <c r="J16" s="14"/>
      <c r="O16" s="33"/>
    </row>
    <row r="17" spans="1:15" x14ac:dyDescent="0.2">
      <c r="A17" s="5" t="s">
        <v>3</v>
      </c>
      <c r="B17" s="11">
        <v>24</v>
      </c>
      <c r="C17" s="11">
        <v>0</v>
      </c>
      <c r="D17" s="11">
        <v>25</v>
      </c>
      <c r="E17" s="11">
        <v>1</v>
      </c>
      <c r="F17" s="12">
        <f>B17/(C17+1)</f>
        <v>24</v>
      </c>
      <c r="G17" s="2">
        <f>B17*D17/(C17+1)/E17</f>
        <v>600</v>
      </c>
      <c r="H17" s="2">
        <f>2*(D17/(C17+1))*B17</f>
        <v>1200</v>
      </c>
      <c r="I17" s="14"/>
      <c r="J17" s="14"/>
      <c r="O17" s="33"/>
    </row>
    <row r="18" spans="1:15" x14ac:dyDescent="0.2">
      <c r="A18" s="5" t="s">
        <v>4</v>
      </c>
      <c r="B18" s="11">
        <v>24</v>
      </c>
      <c r="C18" s="11">
        <v>0</v>
      </c>
      <c r="D18" s="11">
        <v>25</v>
      </c>
      <c r="E18" s="11">
        <v>2</v>
      </c>
      <c r="F18" s="12">
        <f>B18/(C18+1)</f>
        <v>24</v>
      </c>
      <c r="G18" s="2">
        <f>B18*D18/(C18+1)/E18</f>
        <v>300</v>
      </c>
      <c r="H18" s="2">
        <f>2*(D18/(C18+1))*B18</f>
        <v>1200</v>
      </c>
      <c r="I18" s="14"/>
      <c r="J18" s="14"/>
      <c r="O18" s="33"/>
    </row>
    <row r="19" spans="1:15" x14ac:dyDescent="0.2">
      <c r="A19" s="26" t="s">
        <v>31</v>
      </c>
      <c r="B19" s="19"/>
      <c r="C19" s="6"/>
      <c r="D19" s="6"/>
      <c r="E19" s="6"/>
      <c r="F19" s="15"/>
      <c r="G19" s="16"/>
      <c r="O19" s="33"/>
    </row>
    <row r="20" spans="1:15" ht="25.5" x14ac:dyDescent="0.2">
      <c r="A20" s="18" t="s">
        <v>0</v>
      </c>
      <c r="B20" s="2" t="s">
        <v>11</v>
      </c>
      <c r="C20" s="2" t="s">
        <v>12</v>
      </c>
      <c r="D20" s="2" t="s">
        <v>13</v>
      </c>
      <c r="E20" s="2" t="s">
        <v>15</v>
      </c>
      <c r="F20" s="2" t="s">
        <v>16</v>
      </c>
      <c r="G20" s="2" t="s">
        <v>17</v>
      </c>
      <c r="H20" s="24" t="s">
        <v>45</v>
      </c>
      <c r="I20" s="20" t="s">
        <v>21</v>
      </c>
      <c r="J20" s="13" t="s">
        <v>18</v>
      </c>
      <c r="K20" s="12" t="s">
        <v>25</v>
      </c>
      <c r="L20" s="12" t="s">
        <v>26</v>
      </c>
      <c r="M20" s="12" t="s">
        <v>8</v>
      </c>
      <c r="N20" s="12" t="s">
        <v>9</v>
      </c>
      <c r="O20" s="33"/>
    </row>
    <row r="21" spans="1:15" x14ac:dyDescent="0.2">
      <c r="A21" s="8" t="s">
        <v>3</v>
      </c>
      <c r="B21" s="11">
        <v>24</v>
      </c>
      <c r="C21" s="11">
        <v>2</v>
      </c>
      <c r="D21" s="11">
        <v>125</v>
      </c>
      <c r="E21" s="11">
        <v>10</v>
      </c>
      <c r="F21" s="11">
        <v>8</v>
      </c>
      <c r="G21" s="11">
        <v>4</v>
      </c>
      <c r="H21" s="12">
        <f>B21/(C21+1)</f>
        <v>8</v>
      </c>
      <c r="I21" s="2">
        <f>2*(B21/(C21+1))*D21</f>
        <v>2000</v>
      </c>
      <c r="J21" s="2">
        <f>I21/E21</f>
        <v>200</v>
      </c>
      <c r="K21" s="2">
        <f>I21/F21</f>
        <v>250</v>
      </c>
      <c r="L21" s="2">
        <f>I21/G21</f>
        <v>500</v>
      </c>
      <c r="M21" s="2">
        <f>J21</f>
        <v>200</v>
      </c>
      <c r="N21" s="2">
        <f>J21/2</f>
        <v>100</v>
      </c>
      <c r="O21" s="33"/>
    </row>
    <row r="22" spans="1:15" x14ac:dyDescent="0.2">
      <c r="A22" s="8" t="s">
        <v>4</v>
      </c>
      <c r="B22" s="11">
        <v>24</v>
      </c>
      <c r="C22" s="11">
        <v>2</v>
      </c>
      <c r="D22" s="11">
        <v>125</v>
      </c>
      <c r="E22" s="11">
        <v>20</v>
      </c>
      <c r="F22" s="11">
        <v>20</v>
      </c>
      <c r="G22" s="11">
        <v>20</v>
      </c>
      <c r="H22" s="12">
        <f>B22/(C22+1)</f>
        <v>8</v>
      </c>
      <c r="I22" s="2">
        <f>2*(B22/(C22+1))*D22</f>
        <v>2000</v>
      </c>
      <c r="J22" s="2">
        <f>I22/E22</f>
        <v>100</v>
      </c>
      <c r="K22" s="2">
        <f>I22/F22</f>
        <v>100</v>
      </c>
      <c r="L22" s="2">
        <f>I22/G22</f>
        <v>100</v>
      </c>
      <c r="M22" s="2">
        <f>J22</f>
        <v>100</v>
      </c>
      <c r="N22" s="2">
        <f>J22/2</f>
        <v>50</v>
      </c>
      <c r="O22" s="33"/>
    </row>
    <row r="23" spans="1:15" x14ac:dyDescent="0.2">
      <c r="A23" s="27" t="s">
        <v>33</v>
      </c>
      <c r="B23" s="7"/>
      <c r="C23" s="7"/>
      <c r="D23" s="7"/>
      <c r="E23" s="7"/>
      <c r="F23" s="7"/>
      <c r="G23" s="7"/>
      <c r="H23" s="7"/>
      <c r="I23" s="7"/>
      <c r="J23" s="7"/>
      <c r="O23" s="33"/>
    </row>
    <row r="24" spans="1:15" ht="25.5" x14ac:dyDescent="0.2">
      <c r="A24" s="4" t="s">
        <v>0</v>
      </c>
      <c r="B24" s="9" t="s">
        <v>11</v>
      </c>
      <c r="C24" s="9" t="s">
        <v>12</v>
      </c>
      <c r="D24" s="9" t="s">
        <v>13</v>
      </c>
      <c r="E24" s="9" t="s">
        <v>14</v>
      </c>
      <c r="F24" s="4" t="s">
        <v>15</v>
      </c>
      <c r="G24" s="24" t="s">
        <v>45</v>
      </c>
      <c r="H24" s="10" t="s">
        <v>52</v>
      </c>
      <c r="I24" s="20" t="s">
        <v>21</v>
      </c>
      <c r="J24" s="20" t="s">
        <v>39</v>
      </c>
      <c r="K24" s="45" t="s">
        <v>47</v>
      </c>
      <c r="L24" s="51"/>
      <c r="M24" s="51"/>
      <c r="N24" s="52"/>
      <c r="O24" s="33"/>
    </row>
    <row r="25" spans="1:15" x14ac:dyDescent="0.2">
      <c r="A25" s="8" t="s">
        <v>36</v>
      </c>
      <c r="B25" s="11">
        <v>24</v>
      </c>
      <c r="C25" s="11">
        <v>2</v>
      </c>
      <c r="D25" s="11">
        <v>50</v>
      </c>
      <c r="E25" s="11">
        <v>1</v>
      </c>
      <c r="F25" s="11">
        <v>2</v>
      </c>
      <c r="G25" s="12">
        <f>B25/(C25+1)</f>
        <v>8</v>
      </c>
      <c r="H25" s="2">
        <f>I25/E25/2</f>
        <v>400</v>
      </c>
      <c r="I25" s="43">
        <f>2*(D25/(C25+1))*B25</f>
        <v>800</v>
      </c>
      <c r="J25" s="13">
        <f>I25/F25</f>
        <v>400</v>
      </c>
      <c r="K25" s="55" t="s">
        <v>55</v>
      </c>
      <c r="L25" s="48"/>
      <c r="M25" s="48"/>
      <c r="N25" s="49"/>
      <c r="O25" s="33"/>
    </row>
    <row r="26" spans="1:15" x14ac:dyDescent="0.2">
      <c r="A26" s="8" t="s">
        <v>37</v>
      </c>
      <c r="B26" s="11">
        <v>24</v>
      </c>
      <c r="C26" s="11">
        <v>11</v>
      </c>
      <c r="D26" s="11">
        <v>133</v>
      </c>
      <c r="E26" s="11">
        <v>1</v>
      </c>
      <c r="F26" s="11">
        <v>4</v>
      </c>
      <c r="G26" s="12">
        <f>B26/(C26+1)</f>
        <v>2</v>
      </c>
      <c r="H26" s="2">
        <f t="shared" ref="H26:H27" si="0">I26/E26/2</f>
        <v>266</v>
      </c>
      <c r="I26" s="43">
        <f>2*(D26/(C26+1))*B26</f>
        <v>532</v>
      </c>
      <c r="J26" s="13">
        <f t="shared" ref="J26:J27" si="1">I26/F26</f>
        <v>133</v>
      </c>
      <c r="K26" s="55" t="s">
        <v>54</v>
      </c>
      <c r="L26" s="48"/>
      <c r="M26" s="48"/>
      <c r="N26" s="49"/>
      <c r="O26" s="33"/>
    </row>
    <row r="27" spans="1:15" x14ac:dyDescent="0.2">
      <c r="A27" s="8" t="s">
        <v>38</v>
      </c>
      <c r="B27" s="11">
        <v>24</v>
      </c>
      <c r="C27" s="11">
        <v>11</v>
      </c>
      <c r="D27" s="11">
        <v>133</v>
      </c>
      <c r="E27" s="11">
        <v>2</v>
      </c>
      <c r="F27" s="11">
        <v>4</v>
      </c>
      <c r="G27" s="12">
        <f>B27/(C27+1)</f>
        <v>2</v>
      </c>
      <c r="H27" s="2">
        <f t="shared" si="0"/>
        <v>133</v>
      </c>
      <c r="I27" s="43">
        <f>2*(D27/(C27+1))*B27</f>
        <v>532</v>
      </c>
      <c r="J27" s="13">
        <f t="shared" si="1"/>
        <v>133</v>
      </c>
      <c r="K27" s="55" t="s">
        <v>54</v>
      </c>
      <c r="L27" s="48"/>
      <c r="M27" s="48"/>
      <c r="N27" s="49"/>
      <c r="O27" s="33"/>
    </row>
    <row r="28" spans="1:15" x14ac:dyDescent="0.2">
      <c r="A28" s="27" t="s">
        <v>34</v>
      </c>
      <c r="B28" s="7"/>
      <c r="C28" s="7"/>
      <c r="D28" s="7"/>
      <c r="E28" s="7"/>
      <c r="F28" s="7"/>
      <c r="G28" s="7"/>
      <c r="H28" s="7"/>
      <c r="I28" s="7"/>
      <c r="J28" s="7"/>
      <c r="O28" s="33"/>
    </row>
    <row r="29" spans="1:15" ht="25.5" x14ac:dyDescent="0.2">
      <c r="A29" s="4" t="s">
        <v>0</v>
      </c>
      <c r="B29" s="9" t="s">
        <v>11</v>
      </c>
      <c r="C29" s="9" t="s">
        <v>12</v>
      </c>
      <c r="D29" s="9" t="s">
        <v>13</v>
      </c>
      <c r="E29" s="9" t="s">
        <v>14</v>
      </c>
      <c r="F29" s="24" t="s">
        <v>45</v>
      </c>
      <c r="G29" s="22" t="s">
        <v>19</v>
      </c>
      <c r="H29" s="20" t="s">
        <v>21</v>
      </c>
      <c r="I29" s="20" t="s">
        <v>22</v>
      </c>
      <c r="J29" s="22" t="s">
        <v>24</v>
      </c>
      <c r="K29" s="20" t="s">
        <v>23</v>
      </c>
      <c r="L29" s="20" t="s">
        <v>27</v>
      </c>
      <c r="M29" s="20" t="s">
        <v>40</v>
      </c>
      <c r="N29" s="22" t="s">
        <v>49</v>
      </c>
      <c r="O29" s="33"/>
    </row>
    <row r="30" spans="1:15" x14ac:dyDescent="0.2">
      <c r="A30" s="8" t="s">
        <v>3</v>
      </c>
      <c r="B30" s="11">
        <v>24</v>
      </c>
      <c r="C30" s="11">
        <v>9</v>
      </c>
      <c r="D30" s="11">
        <v>400</v>
      </c>
      <c r="E30" s="11">
        <v>5</v>
      </c>
      <c r="F30" s="12">
        <f>B30/(C30+1)</f>
        <v>2.4</v>
      </c>
      <c r="G30" s="2">
        <f>B30*D30/(C30+1)/E30</f>
        <v>192</v>
      </c>
      <c r="H30" s="2">
        <f>D30/(C30+1)*B30</f>
        <v>960</v>
      </c>
      <c r="I30" s="13">
        <f>G30/2</f>
        <v>96</v>
      </c>
      <c r="J30" s="13">
        <f>G30/4</f>
        <v>48</v>
      </c>
      <c r="K30" s="2">
        <f>J30/2</f>
        <v>24</v>
      </c>
      <c r="L30" s="2">
        <f>K30/732.4219</f>
        <v>3.2767998881518969E-2</v>
      </c>
      <c r="M30" s="4">
        <f>CEILING(($B30*$D30)/(250*($C30+1)),1)</f>
        <v>4</v>
      </c>
      <c r="N30" s="2">
        <f>IF(AND($H30&gt;=500,$H30&lt;1000),2,IF(AND($H30&gt;=1000,$H30&lt;=2000),4,"INVALID DCO"))</f>
        <v>2</v>
      </c>
      <c r="O30" s="33"/>
    </row>
    <row r="31" spans="1:15" x14ac:dyDescent="0.2">
      <c r="A31" s="8" t="s">
        <v>4</v>
      </c>
      <c r="B31" s="11">
        <v>24</v>
      </c>
      <c r="C31" s="11">
        <v>9</v>
      </c>
      <c r="D31" s="11">
        <v>400</v>
      </c>
      <c r="E31" s="11">
        <v>5</v>
      </c>
      <c r="F31" s="12">
        <f>B31/(C31+1)</f>
        <v>2.4</v>
      </c>
      <c r="G31" s="2">
        <f>B31*D31/(C31+1)/E31</f>
        <v>192</v>
      </c>
      <c r="H31" s="2">
        <f>D31/(C31+1)*B31</f>
        <v>960</v>
      </c>
      <c r="I31" s="13">
        <f>G31/2</f>
        <v>96</v>
      </c>
      <c r="J31" s="13">
        <f>G31/4</f>
        <v>48</v>
      </c>
      <c r="K31" s="2">
        <f>J31/2</f>
        <v>24</v>
      </c>
      <c r="L31" s="2">
        <f>K31/732.4219</f>
        <v>3.2767998881518969E-2</v>
      </c>
      <c r="M31" s="4">
        <f>CEILING(($B31*$D31)/(250*($C31+1)),1)</f>
        <v>4</v>
      </c>
      <c r="N31" s="2">
        <f>IF(AND($H31&gt;=500,$H31&lt;1000),2,IF(AND($H31&gt;=1000,$H31&lt;=2000),4,"INVALID DCO"))</f>
        <v>2</v>
      </c>
      <c r="O31" s="33"/>
    </row>
    <row r="32" spans="1:15" x14ac:dyDescent="0.2">
      <c r="A32" s="27" t="s">
        <v>32</v>
      </c>
      <c r="B32" s="7"/>
      <c r="C32" s="7"/>
      <c r="D32" s="7"/>
      <c r="E32" s="7"/>
      <c r="F32" s="7"/>
      <c r="G32" s="7"/>
      <c r="H32" s="7"/>
      <c r="I32" s="7"/>
      <c r="J32" s="7"/>
      <c r="O32" s="33"/>
    </row>
    <row r="33" spans="1:15" ht="25.5" x14ac:dyDescent="0.2">
      <c r="A33" s="4" t="s">
        <v>0</v>
      </c>
      <c r="B33" s="9" t="s">
        <v>11</v>
      </c>
      <c r="C33" s="9" t="s">
        <v>12</v>
      </c>
      <c r="D33" s="9" t="s">
        <v>13</v>
      </c>
      <c r="E33" s="9" t="s">
        <v>14</v>
      </c>
      <c r="F33" s="24" t="s">
        <v>45</v>
      </c>
      <c r="G33" s="10" t="s">
        <v>19</v>
      </c>
      <c r="H33" s="20" t="s">
        <v>21</v>
      </c>
      <c r="I33" s="45" t="s">
        <v>47</v>
      </c>
      <c r="J33" s="46"/>
      <c r="K33" s="46"/>
      <c r="L33" s="46"/>
      <c r="M33" s="46"/>
      <c r="O33" s="33"/>
    </row>
    <row r="34" spans="1:15" x14ac:dyDescent="0.2">
      <c r="A34" s="8" t="s">
        <v>3</v>
      </c>
      <c r="B34" s="11">
        <v>24</v>
      </c>
      <c r="C34" s="11">
        <v>1</v>
      </c>
      <c r="D34" s="11">
        <v>50</v>
      </c>
      <c r="E34" s="11">
        <v>6</v>
      </c>
      <c r="F34" s="12">
        <f>B34/(C34+1)</f>
        <v>12</v>
      </c>
      <c r="G34" s="2">
        <f>B34*D34/(C34+1)/E34</f>
        <v>100</v>
      </c>
      <c r="H34" s="2">
        <f>2*(D34/(C34+1))*B34</f>
        <v>1200</v>
      </c>
      <c r="I34" s="47" t="s">
        <v>48</v>
      </c>
      <c r="J34" s="48"/>
      <c r="K34" s="48"/>
      <c r="L34" s="48"/>
      <c r="M34" s="49"/>
      <c r="O34" s="33"/>
    </row>
    <row r="35" spans="1:15" x14ac:dyDescent="0.2">
      <c r="A35" s="44" t="s">
        <v>4</v>
      </c>
      <c r="B35" s="11">
        <v>24</v>
      </c>
      <c r="C35" s="11">
        <v>1</v>
      </c>
      <c r="D35" s="11">
        <v>50</v>
      </c>
      <c r="E35" s="11">
        <v>8</v>
      </c>
      <c r="F35" s="12">
        <f>B35/(C35+1)</f>
        <v>12</v>
      </c>
      <c r="G35" s="2">
        <f>B35*D35/(C35+1)/E35</f>
        <v>75</v>
      </c>
      <c r="H35" s="2">
        <f>2*(D35/(C35+1))*B35</f>
        <v>1200</v>
      </c>
      <c r="I35" s="47" t="s">
        <v>48</v>
      </c>
      <c r="J35" s="48"/>
      <c r="K35" s="48"/>
      <c r="L35" s="48"/>
      <c r="M35" s="49"/>
      <c r="O35" s="33"/>
    </row>
    <row r="36" spans="1:15" x14ac:dyDescent="0.2">
      <c r="A36" s="27" t="s">
        <v>46</v>
      </c>
      <c r="B36" s="7"/>
      <c r="C36" s="7"/>
      <c r="D36" s="7"/>
      <c r="E36" s="7"/>
      <c r="F36" s="7"/>
      <c r="G36" s="7"/>
      <c r="H36" s="7"/>
      <c r="I36" s="7"/>
      <c r="J36" s="7"/>
      <c r="O36" s="33"/>
    </row>
    <row r="37" spans="1:15" ht="25.5" x14ac:dyDescent="0.2">
      <c r="A37" s="4" t="s">
        <v>0</v>
      </c>
      <c r="B37" s="9" t="s">
        <v>11</v>
      </c>
      <c r="C37" s="9" t="s">
        <v>12</v>
      </c>
      <c r="D37" s="9" t="s">
        <v>13</v>
      </c>
      <c r="E37" s="9" t="s">
        <v>14</v>
      </c>
      <c r="F37" s="24" t="s">
        <v>45</v>
      </c>
      <c r="G37" s="10" t="s">
        <v>19</v>
      </c>
      <c r="H37" s="20" t="s">
        <v>21</v>
      </c>
      <c r="I37" s="20" t="s">
        <v>40</v>
      </c>
      <c r="J37" s="53" t="s">
        <v>49</v>
      </c>
      <c r="K37" s="50" t="s">
        <v>47</v>
      </c>
      <c r="L37" s="51"/>
      <c r="M37" s="51"/>
      <c r="N37" s="52"/>
      <c r="O37" s="33"/>
    </row>
    <row r="38" spans="1:15" x14ac:dyDescent="0.2">
      <c r="A38" s="8" t="s">
        <v>20</v>
      </c>
      <c r="B38" s="11">
        <v>24</v>
      </c>
      <c r="C38" s="11">
        <v>9</v>
      </c>
      <c r="D38" s="11">
        <v>375</v>
      </c>
      <c r="E38" s="11">
        <v>18</v>
      </c>
      <c r="F38" s="12">
        <f>B38/(C38+1)</f>
        <v>2.4</v>
      </c>
      <c r="G38" s="2">
        <f>B38*D38/(C38+1)/E38</f>
        <v>50</v>
      </c>
      <c r="H38" s="2">
        <f>(D38/(C38+1))*B38</f>
        <v>900</v>
      </c>
      <c r="I38" s="4">
        <f>CEILING(($B38*$D38)/(250*($C38+1)),1)</f>
        <v>4</v>
      </c>
      <c r="J38" s="2">
        <f>IF(AND($H38&gt;=500,$H38&lt;1000),2,IF(AND($H38&gt;=1000,$H38&lt;=2000),4,"INVALID DCO"))</f>
        <v>2</v>
      </c>
      <c r="K38" s="47" t="s">
        <v>48</v>
      </c>
      <c r="L38" s="48"/>
      <c r="M38" s="48"/>
      <c r="N38" s="49"/>
      <c r="O38" s="33"/>
    </row>
    <row r="39" spans="1:15" x14ac:dyDescent="0.2">
      <c r="A39" s="8" t="s">
        <v>20</v>
      </c>
      <c r="B39" s="11">
        <v>24</v>
      </c>
      <c r="C39" s="11">
        <v>0</v>
      </c>
      <c r="D39" s="11">
        <v>25</v>
      </c>
      <c r="E39" s="11">
        <v>12</v>
      </c>
      <c r="F39" s="12">
        <f>B39/(C39+1)</f>
        <v>24</v>
      </c>
      <c r="G39" s="2">
        <f>B39*D39/(C39+1)/E39</f>
        <v>50</v>
      </c>
      <c r="H39" s="2">
        <f>(D39/(C39+1))*B39</f>
        <v>600</v>
      </c>
      <c r="I39" s="4">
        <f>CEILING(($B39*$D39)/(250*($C39+1)),1)</f>
        <v>3</v>
      </c>
      <c r="J39" s="54">
        <f>IF(AND($H39&gt;=500,$H39&lt;1000),2,IF(AND($H39&gt;=1000,$H39&lt;=2000),4,"INVALID DCO"))</f>
        <v>2</v>
      </c>
      <c r="K39" s="47" t="s">
        <v>50</v>
      </c>
      <c r="L39" s="48"/>
      <c r="M39" s="48"/>
      <c r="N39" s="49"/>
      <c r="O39" s="33"/>
    </row>
    <row r="40" spans="1:15" ht="13.5" thickBot="1" x14ac:dyDescent="0.25">
      <c r="A40" s="38"/>
      <c r="B40" s="35"/>
      <c r="C40" s="35"/>
      <c r="D40" s="35"/>
      <c r="E40" s="35"/>
      <c r="F40" s="36"/>
      <c r="G40" s="35"/>
      <c r="H40" s="34"/>
      <c r="I40" s="37"/>
      <c r="J40" s="37"/>
      <c r="K40" s="37"/>
      <c r="L40" s="37"/>
      <c r="M40" s="37"/>
      <c r="N40" s="37"/>
      <c r="O40" s="33"/>
    </row>
    <row r="41" spans="1:15" ht="13.5" thickBot="1" x14ac:dyDescent="0.25">
      <c r="A41" s="39">
        <v>25</v>
      </c>
      <c r="B41" s="23" t="s">
        <v>10</v>
      </c>
      <c r="O41" s="33"/>
    </row>
    <row r="42" spans="1:15" x14ac:dyDescent="0.2">
      <c r="A42" s="25" t="s">
        <v>35</v>
      </c>
      <c r="O42" s="33"/>
    </row>
    <row r="43" spans="1:15" ht="25.5" x14ac:dyDescent="0.2">
      <c r="A43" s="9" t="s">
        <v>0</v>
      </c>
      <c r="B43" s="9" t="s">
        <v>11</v>
      </c>
      <c r="C43" s="9" t="s">
        <v>12</v>
      </c>
      <c r="D43" s="9" t="s">
        <v>13</v>
      </c>
      <c r="E43" s="9" t="s">
        <v>14</v>
      </c>
      <c r="F43" s="24" t="s">
        <v>45</v>
      </c>
      <c r="G43" s="10" t="s">
        <v>19</v>
      </c>
      <c r="H43" s="20" t="s">
        <v>21</v>
      </c>
      <c r="I43" s="21"/>
      <c r="J43" s="21"/>
      <c r="O43" s="33"/>
    </row>
    <row r="44" spans="1:15" x14ac:dyDescent="0.2">
      <c r="A44" s="29" t="s">
        <v>29</v>
      </c>
      <c r="B44" s="11">
        <v>25</v>
      </c>
      <c r="C44" s="11">
        <v>0</v>
      </c>
      <c r="D44" s="11">
        <v>40</v>
      </c>
      <c r="E44" s="11">
        <v>1</v>
      </c>
      <c r="F44" s="12">
        <f>B44/(C44+1)</f>
        <v>25</v>
      </c>
      <c r="G44" s="2">
        <f>B44*D44/(C44+1)/E44</f>
        <v>1000</v>
      </c>
      <c r="H44" s="2">
        <f>2*(D44/(C44+1))*B44</f>
        <v>2000</v>
      </c>
      <c r="I44" s="21"/>
      <c r="J44" s="21"/>
      <c r="O44" s="33"/>
    </row>
    <row r="45" spans="1:15" x14ac:dyDescent="0.2">
      <c r="A45" s="5" t="s">
        <v>1</v>
      </c>
      <c r="B45" s="11">
        <v>25</v>
      </c>
      <c r="C45" s="11">
        <v>0</v>
      </c>
      <c r="D45" s="11">
        <v>32</v>
      </c>
      <c r="E45" s="11">
        <v>1</v>
      </c>
      <c r="F45" s="12">
        <f>B45/(C45+1)</f>
        <v>25</v>
      </c>
      <c r="G45" s="2">
        <f>B45*D45/(C45+1)/E45</f>
        <v>800</v>
      </c>
      <c r="H45" s="2">
        <f>2*(D45/(C45+1))*B45</f>
        <v>1600</v>
      </c>
      <c r="I45" s="14"/>
      <c r="J45" s="14"/>
      <c r="O45" s="33"/>
    </row>
    <row r="46" spans="1:15" x14ac:dyDescent="0.2">
      <c r="A46" s="5" t="s">
        <v>2</v>
      </c>
      <c r="B46" s="11">
        <v>25</v>
      </c>
      <c r="C46" s="11">
        <v>4</v>
      </c>
      <c r="D46" s="11">
        <v>144</v>
      </c>
      <c r="E46" s="11">
        <v>1</v>
      </c>
      <c r="F46" s="12">
        <f>B46/(C46+1)</f>
        <v>5</v>
      </c>
      <c r="G46" s="2">
        <f>B46*D46/(C46+1)/E46</f>
        <v>720</v>
      </c>
      <c r="H46" s="2">
        <f>2*(D46/(C46+1))*B46</f>
        <v>1440</v>
      </c>
      <c r="I46" s="14"/>
      <c r="J46" s="14"/>
      <c r="O46" s="33"/>
    </row>
    <row r="47" spans="1:15" x14ac:dyDescent="0.2">
      <c r="A47" s="5" t="s">
        <v>3</v>
      </c>
      <c r="B47" s="11">
        <v>25</v>
      </c>
      <c r="C47" s="11">
        <v>0</v>
      </c>
      <c r="D47" s="11">
        <v>24</v>
      </c>
      <c r="E47" s="11">
        <v>1</v>
      </c>
      <c r="F47" s="12">
        <f>B47/(C47+1)</f>
        <v>25</v>
      </c>
      <c r="G47" s="2">
        <f>B47*D47/(C47+1)/E47</f>
        <v>600</v>
      </c>
      <c r="H47" s="2">
        <f>2*(D47/(C47+1))*B47</f>
        <v>1200</v>
      </c>
      <c r="I47" s="14"/>
      <c r="J47" s="14"/>
      <c r="O47" s="33"/>
    </row>
    <row r="48" spans="1:15" x14ac:dyDescent="0.2">
      <c r="A48" s="5" t="s">
        <v>4</v>
      </c>
      <c r="B48" s="11">
        <v>25</v>
      </c>
      <c r="C48" s="11">
        <v>0</v>
      </c>
      <c r="D48" s="11">
        <v>24</v>
      </c>
      <c r="E48" s="11">
        <v>2</v>
      </c>
      <c r="F48" s="12">
        <f>B48/(C48+1)</f>
        <v>25</v>
      </c>
      <c r="G48" s="2">
        <f>B48*D48/(C48+1)/E48</f>
        <v>300</v>
      </c>
      <c r="H48" s="2">
        <f>2*(D48/(C48+1))*B48</f>
        <v>1200</v>
      </c>
      <c r="I48" s="14"/>
      <c r="J48" s="14"/>
      <c r="O48" s="33"/>
    </row>
    <row r="49" spans="1:15" x14ac:dyDescent="0.2">
      <c r="A49" s="26" t="s">
        <v>31</v>
      </c>
      <c r="B49" s="19"/>
      <c r="C49" s="6"/>
      <c r="D49" s="6"/>
      <c r="E49" s="6"/>
      <c r="F49" s="15"/>
      <c r="G49" s="16"/>
      <c r="O49" s="33"/>
    </row>
    <row r="50" spans="1:15" ht="25.5" x14ac:dyDescent="0.2">
      <c r="A50" s="18" t="s">
        <v>0</v>
      </c>
      <c r="B50" s="2" t="s">
        <v>11</v>
      </c>
      <c r="C50" s="2" t="s">
        <v>12</v>
      </c>
      <c r="D50" s="2" t="s">
        <v>13</v>
      </c>
      <c r="E50" s="2" t="s">
        <v>15</v>
      </c>
      <c r="F50" s="2" t="s">
        <v>16</v>
      </c>
      <c r="G50" s="2" t="s">
        <v>17</v>
      </c>
      <c r="H50" s="24" t="s">
        <v>45</v>
      </c>
      <c r="I50" s="20" t="s">
        <v>21</v>
      </c>
      <c r="J50" s="13" t="s">
        <v>18</v>
      </c>
      <c r="K50" s="12" t="s">
        <v>25</v>
      </c>
      <c r="L50" s="12" t="s">
        <v>26</v>
      </c>
      <c r="M50" s="12" t="s">
        <v>8</v>
      </c>
      <c r="N50" s="12" t="s">
        <v>9</v>
      </c>
      <c r="O50" s="33"/>
    </row>
    <row r="51" spans="1:15" x14ac:dyDescent="0.2">
      <c r="A51" s="8" t="s">
        <v>3</v>
      </c>
      <c r="B51" s="11">
        <v>25</v>
      </c>
      <c r="C51" s="11">
        <v>0</v>
      </c>
      <c r="D51" s="11">
        <v>40</v>
      </c>
      <c r="E51" s="11">
        <v>10</v>
      </c>
      <c r="F51" s="11">
        <v>8</v>
      </c>
      <c r="G51" s="11">
        <v>4</v>
      </c>
      <c r="H51" s="12">
        <f>B51/(C51+1)</f>
        <v>25</v>
      </c>
      <c r="I51" s="2">
        <f>2*(B51/(C51+1))*D51</f>
        <v>2000</v>
      </c>
      <c r="J51" s="2">
        <f>I51/E51</f>
        <v>200</v>
      </c>
      <c r="K51" s="2">
        <f>I51/F51</f>
        <v>250</v>
      </c>
      <c r="L51" s="2">
        <f>I51/G51</f>
        <v>500</v>
      </c>
      <c r="M51" s="2">
        <f>J51</f>
        <v>200</v>
      </c>
      <c r="N51" s="2">
        <f>J51/2</f>
        <v>100</v>
      </c>
      <c r="O51" s="33"/>
    </row>
    <row r="52" spans="1:15" x14ac:dyDescent="0.2">
      <c r="A52" s="8" t="s">
        <v>4</v>
      </c>
      <c r="B52" s="11">
        <v>25</v>
      </c>
      <c r="C52" s="11">
        <v>0</v>
      </c>
      <c r="D52" s="11">
        <v>40</v>
      </c>
      <c r="E52" s="11">
        <v>20</v>
      </c>
      <c r="F52" s="11">
        <v>20</v>
      </c>
      <c r="G52" s="11">
        <v>20</v>
      </c>
      <c r="H52" s="12">
        <f>B52/(C52+1)</f>
        <v>25</v>
      </c>
      <c r="I52" s="2">
        <f>2*(B52/(C52+1))*D52</f>
        <v>2000</v>
      </c>
      <c r="J52" s="2">
        <f>I52/E52</f>
        <v>100</v>
      </c>
      <c r="K52" s="2">
        <f>I52/F52</f>
        <v>100</v>
      </c>
      <c r="L52" s="2">
        <f>I52/G52</f>
        <v>100</v>
      </c>
      <c r="M52" s="2">
        <f>J52</f>
        <v>100</v>
      </c>
      <c r="N52" s="2">
        <f>J52/2</f>
        <v>50</v>
      </c>
      <c r="O52" s="33"/>
    </row>
    <row r="53" spans="1:15" x14ac:dyDescent="0.2">
      <c r="A53" s="27" t="s">
        <v>33</v>
      </c>
      <c r="B53" s="7"/>
      <c r="C53" s="7"/>
      <c r="D53" s="7"/>
      <c r="E53" s="7"/>
      <c r="F53" s="7"/>
      <c r="G53" s="7"/>
      <c r="H53" s="7"/>
      <c r="I53" s="7"/>
      <c r="J53" s="7"/>
      <c r="O53" s="33"/>
    </row>
    <row r="54" spans="1:15" ht="25.5" x14ac:dyDescent="0.2">
      <c r="A54" s="4" t="s">
        <v>0</v>
      </c>
      <c r="B54" s="9" t="s">
        <v>11</v>
      </c>
      <c r="C54" s="9" t="s">
        <v>12</v>
      </c>
      <c r="D54" s="9" t="s">
        <v>13</v>
      </c>
      <c r="E54" s="9" t="s">
        <v>14</v>
      </c>
      <c r="F54" s="4" t="s">
        <v>15</v>
      </c>
      <c r="G54" s="24" t="s">
        <v>45</v>
      </c>
      <c r="H54" s="10" t="s">
        <v>52</v>
      </c>
      <c r="I54" s="41" t="s">
        <v>21</v>
      </c>
      <c r="J54" s="20" t="s">
        <v>39</v>
      </c>
      <c r="K54" s="45" t="s">
        <v>47</v>
      </c>
      <c r="L54" s="51"/>
      <c r="M54" s="51"/>
      <c r="N54" s="52"/>
      <c r="O54" s="33"/>
    </row>
    <row r="55" spans="1:15" x14ac:dyDescent="0.2">
      <c r="A55" s="8" t="s">
        <v>36</v>
      </c>
      <c r="B55" s="11">
        <v>25</v>
      </c>
      <c r="C55" s="11">
        <v>0</v>
      </c>
      <c r="D55" s="11">
        <v>16</v>
      </c>
      <c r="E55" s="11">
        <v>1</v>
      </c>
      <c r="F55" s="11">
        <v>2</v>
      </c>
      <c r="G55" s="12">
        <f>B55/(C55+1)</f>
        <v>25</v>
      </c>
      <c r="H55" s="2">
        <f>I55/E55/2</f>
        <v>400</v>
      </c>
      <c r="I55" s="43">
        <f>2*(D55/(C55+1))*B55</f>
        <v>800</v>
      </c>
      <c r="J55" s="13">
        <f>I55/F55</f>
        <v>400</v>
      </c>
      <c r="K55" s="55" t="s">
        <v>55</v>
      </c>
      <c r="L55" s="48"/>
      <c r="M55" s="48"/>
      <c r="N55" s="49"/>
      <c r="O55" s="33"/>
    </row>
    <row r="56" spans="1:15" x14ac:dyDescent="0.2">
      <c r="A56" s="8" t="s">
        <v>37</v>
      </c>
      <c r="B56" s="11">
        <v>25</v>
      </c>
      <c r="C56" s="11">
        <v>24</v>
      </c>
      <c r="D56" s="11">
        <v>266</v>
      </c>
      <c r="E56" s="11">
        <v>1</v>
      </c>
      <c r="F56" s="11">
        <v>4</v>
      </c>
      <c r="G56" s="12">
        <f>B56/(C56+1)</f>
        <v>1</v>
      </c>
      <c r="H56" s="2">
        <f t="shared" ref="H56:H57" si="2">I56/E56/2</f>
        <v>266</v>
      </c>
      <c r="I56" s="43">
        <f>2*(D56/(C56+1))*B56</f>
        <v>532</v>
      </c>
      <c r="J56" s="13">
        <f t="shared" ref="J56:J57" si="3">I56/F56</f>
        <v>133</v>
      </c>
      <c r="K56" s="55" t="s">
        <v>54</v>
      </c>
      <c r="L56" s="48"/>
      <c r="M56" s="48"/>
      <c r="N56" s="49"/>
      <c r="O56" s="33"/>
    </row>
    <row r="57" spans="1:15" x14ac:dyDescent="0.2">
      <c r="A57" s="8" t="s">
        <v>38</v>
      </c>
      <c r="B57" s="11">
        <v>25</v>
      </c>
      <c r="C57" s="11">
        <v>24</v>
      </c>
      <c r="D57" s="11">
        <v>266</v>
      </c>
      <c r="E57" s="11">
        <v>2</v>
      </c>
      <c r="F57" s="11">
        <v>4</v>
      </c>
      <c r="G57" s="12">
        <f>B57/(C57+1)</f>
        <v>1</v>
      </c>
      <c r="H57" s="2">
        <f t="shared" si="2"/>
        <v>133</v>
      </c>
      <c r="I57" s="43">
        <f>2*(D57/(C57+1))*B57</f>
        <v>532</v>
      </c>
      <c r="J57" s="13">
        <f t="shared" si="3"/>
        <v>133</v>
      </c>
      <c r="K57" s="55" t="s">
        <v>54</v>
      </c>
      <c r="L57" s="48"/>
      <c r="M57" s="48"/>
      <c r="N57" s="49"/>
      <c r="O57" s="33"/>
    </row>
    <row r="58" spans="1:15" x14ac:dyDescent="0.2">
      <c r="A58" s="27" t="s">
        <v>34</v>
      </c>
      <c r="B58" s="7"/>
      <c r="C58" s="7"/>
      <c r="D58" s="7"/>
      <c r="E58" s="7"/>
      <c r="F58" s="7"/>
      <c r="G58" s="7"/>
      <c r="H58" s="7"/>
      <c r="I58" s="7"/>
      <c r="J58" s="7"/>
      <c r="O58" s="33"/>
    </row>
    <row r="59" spans="1:15" ht="25.5" x14ac:dyDescent="0.2">
      <c r="A59" s="4" t="s">
        <v>0</v>
      </c>
      <c r="B59" s="9" t="s">
        <v>11</v>
      </c>
      <c r="C59" s="9" t="s">
        <v>12</v>
      </c>
      <c r="D59" s="9" t="s">
        <v>13</v>
      </c>
      <c r="E59" s="9" t="s">
        <v>14</v>
      </c>
      <c r="F59" s="24" t="s">
        <v>45</v>
      </c>
      <c r="G59" s="22" t="s">
        <v>19</v>
      </c>
      <c r="H59" s="20" t="s">
        <v>21</v>
      </c>
      <c r="I59" s="20" t="s">
        <v>22</v>
      </c>
      <c r="J59" s="22" t="s">
        <v>24</v>
      </c>
      <c r="K59" s="20" t="s">
        <v>23</v>
      </c>
      <c r="L59" s="20" t="s">
        <v>27</v>
      </c>
      <c r="M59" s="20" t="s">
        <v>40</v>
      </c>
      <c r="N59" s="22" t="s">
        <v>49</v>
      </c>
      <c r="O59" s="33"/>
    </row>
    <row r="60" spans="1:15" x14ac:dyDescent="0.2">
      <c r="A60" s="8" t="s">
        <v>3</v>
      </c>
      <c r="B60" s="11">
        <v>25</v>
      </c>
      <c r="C60" s="11">
        <v>9</v>
      </c>
      <c r="D60" s="11">
        <v>384</v>
      </c>
      <c r="E60" s="11">
        <v>5</v>
      </c>
      <c r="F60" s="12">
        <f>B60/(C60+1)</f>
        <v>2.5</v>
      </c>
      <c r="G60" s="2">
        <f>B60*D60/(C60+1)/E60</f>
        <v>192</v>
      </c>
      <c r="H60" s="2">
        <f>D60/(C60+1)*B60</f>
        <v>960</v>
      </c>
      <c r="I60" s="13">
        <f>G60/2</f>
        <v>96</v>
      </c>
      <c r="J60" s="13">
        <f>G60/4</f>
        <v>48</v>
      </c>
      <c r="K60" s="2">
        <f>J60/2</f>
        <v>24</v>
      </c>
      <c r="L60" s="2">
        <f>K60/732.4219</f>
        <v>3.2767998881518969E-2</v>
      </c>
      <c r="M60" s="4">
        <f>CEILING(($B60*$D60)/(250*($C60+1)),1)</f>
        <v>4</v>
      </c>
      <c r="N60" s="2">
        <f>IF(AND($H60&gt;=500,$H60&lt;1000),2,IF(AND($H60&gt;=1000,$H60&lt;=2000),4,"INVALID DCO"))</f>
        <v>2</v>
      </c>
      <c r="O60" s="33"/>
    </row>
    <row r="61" spans="1:15" x14ac:dyDescent="0.2">
      <c r="A61" s="8" t="s">
        <v>4</v>
      </c>
      <c r="B61" s="11">
        <v>25</v>
      </c>
      <c r="C61" s="11">
        <v>9</v>
      </c>
      <c r="D61" s="11">
        <v>384</v>
      </c>
      <c r="E61" s="11">
        <v>5</v>
      </c>
      <c r="F61" s="12">
        <f>B61/(C61+1)</f>
        <v>2.5</v>
      </c>
      <c r="G61" s="2">
        <f>B61*D61/(C61+1)/E61</f>
        <v>192</v>
      </c>
      <c r="H61" s="2">
        <f>D61/(C61+1)*B61</f>
        <v>960</v>
      </c>
      <c r="I61" s="13">
        <f>G61/2</f>
        <v>96</v>
      </c>
      <c r="J61" s="13">
        <f>G61/4</f>
        <v>48</v>
      </c>
      <c r="K61" s="2">
        <f>J61/2</f>
        <v>24</v>
      </c>
      <c r="L61" s="2">
        <f>K61/732.4219</f>
        <v>3.2767998881518969E-2</v>
      </c>
      <c r="M61" s="4">
        <f>CEILING(($B61*$D61)/(250*($C61+1)),1)</f>
        <v>4</v>
      </c>
      <c r="N61" s="2">
        <f>IF(AND($H61&gt;=500,$H61&lt;1000),2,IF(AND($H61&gt;=1000,$H61&lt;=2000),4,"INVALID DCO"))</f>
        <v>2</v>
      </c>
      <c r="O61" s="33"/>
    </row>
    <row r="62" spans="1:15" x14ac:dyDescent="0.2">
      <c r="A62" s="27" t="s">
        <v>32</v>
      </c>
      <c r="B62" s="7"/>
      <c r="C62" s="7"/>
      <c r="D62" s="7"/>
      <c r="E62" s="7"/>
      <c r="F62" s="7"/>
      <c r="G62" s="7"/>
      <c r="H62" s="7"/>
      <c r="I62" s="7"/>
      <c r="J62" s="7"/>
      <c r="O62" s="33"/>
    </row>
    <row r="63" spans="1:15" ht="25.5" x14ac:dyDescent="0.2">
      <c r="A63" s="4" t="s">
        <v>0</v>
      </c>
      <c r="B63" s="9" t="s">
        <v>11</v>
      </c>
      <c r="C63" s="9" t="s">
        <v>12</v>
      </c>
      <c r="D63" s="9" t="s">
        <v>13</v>
      </c>
      <c r="E63" s="9" t="s">
        <v>14</v>
      </c>
      <c r="F63" s="24" t="s">
        <v>45</v>
      </c>
      <c r="G63" s="10" t="s">
        <v>19</v>
      </c>
      <c r="H63" s="20" t="s">
        <v>21</v>
      </c>
      <c r="I63" s="45" t="s">
        <v>47</v>
      </c>
      <c r="J63" s="46"/>
      <c r="K63" s="46"/>
      <c r="L63" s="46"/>
      <c r="M63" s="46"/>
      <c r="O63" s="33"/>
    </row>
    <row r="64" spans="1:15" x14ac:dyDescent="0.2">
      <c r="A64" s="8" t="s">
        <v>3</v>
      </c>
      <c r="B64" s="11">
        <v>25</v>
      </c>
      <c r="C64" s="11">
        <v>0</v>
      </c>
      <c r="D64" s="11">
        <v>32</v>
      </c>
      <c r="E64" s="11">
        <v>8</v>
      </c>
      <c r="F64" s="12">
        <f>B64/(C64+1)</f>
        <v>25</v>
      </c>
      <c r="G64" s="2">
        <f>B64*D64/(C64+1)/E64</f>
        <v>100</v>
      </c>
      <c r="H64" s="2">
        <f>2*(D64/(C64+1))*B64</f>
        <v>1600</v>
      </c>
      <c r="I64" s="47" t="s">
        <v>48</v>
      </c>
      <c r="J64" s="48"/>
      <c r="K64" s="48"/>
      <c r="L64" s="48"/>
      <c r="M64" s="49"/>
      <c r="O64" s="33"/>
    </row>
    <row r="65" spans="1:15" x14ac:dyDescent="0.2">
      <c r="A65" s="44" t="s">
        <v>4</v>
      </c>
      <c r="B65" s="11">
        <v>25</v>
      </c>
      <c r="C65" s="11">
        <v>0</v>
      </c>
      <c r="D65" s="11">
        <v>24</v>
      </c>
      <c r="E65" s="11">
        <v>8</v>
      </c>
      <c r="F65" s="12">
        <f>B65/(C65+1)</f>
        <v>25</v>
      </c>
      <c r="G65" s="2">
        <f>B65*D65/(C65+1)/E65</f>
        <v>75</v>
      </c>
      <c r="H65" s="2">
        <f>2*(D65/(C65+1))*B65</f>
        <v>1200</v>
      </c>
      <c r="I65" s="47" t="s">
        <v>48</v>
      </c>
      <c r="J65" s="48"/>
      <c r="K65" s="48"/>
      <c r="L65" s="48"/>
      <c r="M65" s="49"/>
      <c r="O65" s="33"/>
    </row>
    <row r="66" spans="1:15" x14ac:dyDescent="0.2">
      <c r="A66" s="27" t="s">
        <v>46</v>
      </c>
      <c r="B66" s="7"/>
      <c r="C66" s="7"/>
      <c r="D66" s="7"/>
      <c r="E66" s="7"/>
      <c r="F66" s="7"/>
      <c r="G66" s="7"/>
      <c r="H66" s="7"/>
      <c r="I66" s="7"/>
      <c r="J66" s="7"/>
      <c r="O66" s="33"/>
    </row>
    <row r="67" spans="1:15" ht="25.5" x14ac:dyDescent="0.2">
      <c r="A67" s="4" t="s">
        <v>0</v>
      </c>
      <c r="B67" s="9" t="s">
        <v>11</v>
      </c>
      <c r="C67" s="9" t="s">
        <v>12</v>
      </c>
      <c r="D67" s="9" t="s">
        <v>13</v>
      </c>
      <c r="E67" s="9" t="s">
        <v>14</v>
      </c>
      <c r="F67" s="24" t="s">
        <v>45</v>
      </c>
      <c r="G67" s="10" t="s">
        <v>19</v>
      </c>
      <c r="H67" s="20" t="s">
        <v>21</v>
      </c>
      <c r="I67" s="20" t="s">
        <v>40</v>
      </c>
      <c r="J67" s="53" t="s">
        <v>49</v>
      </c>
      <c r="K67" s="50" t="s">
        <v>47</v>
      </c>
      <c r="L67" s="51"/>
      <c r="M67" s="51"/>
      <c r="N67" s="52"/>
      <c r="O67" s="33"/>
    </row>
    <row r="68" spans="1:15" x14ac:dyDescent="0.2">
      <c r="A68" s="8" t="s">
        <v>20</v>
      </c>
      <c r="B68" s="11">
        <v>25</v>
      </c>
      <c r="C68" s="11">
        <v>9</v>
      </c>
      <c r="D68" s="11">
        <v>200</v>
      </c>
      <c r="E68" s="11">
        <v>10</v>
      </c>
      <c r="F68" s="12">
        <f>B68/(C68+1)</f>
        <v>2.5</v>
      </c>
      <c r="G68" s="2">
        <f>B68*D68/(C68+1)/E68</f>
        <v>50</v>
      </c>
      <c r="H68" s="2">
        <f>(D68/(C68+1))*B68</f>
        <v>500</v>
      </c>
      <c r="I68" s="4">
        <f>CEILING(($B68*$D68)/(250*($C68+1)),1)</f>
        <v>2</v>
      </c>
      <c r="J68" s="2">
        <f>IF(AND($H68&gt;=500,$H68&lt;1000),2,IF(AND($H68&gt;=1000,$H68&lt;=2000),4,"INVALID DCO"))</f>
        <v>2</v>
      </c>
      <c r="K68" s="47" t="s">
        <v>48</v>
      </c>
      <c r="L68" s="48"/>
      <c r="M68" s="48"/>
      <c r="N68" s="49"/>
      <c r="O68" s="33"/>
    </row>
    <row r="69" spans="1:15" x14ac:dyDescent="0.2">
      <c r="A69" s="8" t="s">
        <v>20</v>
      </c>
      <c r="B69" s="11">
        <v>25</v>
      </c>
      <c r="C69" s="11">
        <v>0</v>
      </c>
      <c r="D69" s="11">
        <v>20</v>
      </c>
      <c r="E69" s="11">
        <v>10</v>
      </c>
      <c r="F69" s="12">
        <f>B69/(C69+1)</f>
        <v>25</v>
      </c>
      <c r="G69" s="2">
        <f>B69*D69/(C69+1)/E69</f>
        <v>50</v>
      </c>
      <c r="H69" s="2">
        <f>(D69/(C69+1))*B69</f>
        <v>500</v>
      </c>
      <c r="I69" s="4">
        <f>CEILING(($B69*$D69)/(250*($C69+1)),1)</f>
        <v>2</v>
      </c>
      <c r="J69" s="54">
        <f>IF(AND($H69&gt;=500,$H69&lt;1000),2,IF(AND($H69&gt;=1000,$H69&lt;=2000),4,"INVALID DCO"))</f>
        <v>2</v>
      </c>
      <c r="K69" s="47" t="s">
        <v>50</v>
      </c>
      <c r="L69" s="48"/>
      <c r="M69" s="48"/>
      <c r="N69" s="49"/>
      <c r="O69" s="33"/>
    </row>
    <row r="70" spans="1:15" ht="13.5" thickBot="1" x14ac:dyDescent="0.25">
      <c r="A70" s="38"/>
      <c r="B70" s="35"/>
      <c r="C70" s="35"/>
      <c r="D70" s="35"/>
      <c r="E70" s="35"/>
      <c r="F70" s="36"/>
      <c r="G70" s="35"/>
      <c r="H70" s="34"/>
      <c r="I70" s="37"/>
      <c r="J70" s="37"/>
      <c r="K70" s="37"/>
      <c r="L70" s="37"/>
      <c r="M70" s="37"/>
      <c r="N70" s="37"/>
      <c r="O70" s="33"/>
    </row>
    <row r="71" spans="1:15" ht="13.5" thickBot="1" x14ac:dyDescent="0.25">
      <c r="A71" s="39">
        <v>26</v>
      </c>
      <c r="B71" s="23" t="s">
        <v>10</v>
      </c>
      <c r="O71" s="33"/>
    </row>
    <row r="72" spans="1:15" x14ac:dyDescent="0.2">
      <c r="A72" s="25" t="s">
        <v>35</v>
      </c>
      <c r="O72" s="33"/>
    </row>
    <row r="73" spans="1:15" ht="25.5" x14ac:dyDescent="0.2">
      <c r="A73" s="9" t="s">
        <v>0</v>
      </c>
      <c r="B73" s="9" t="s">
        <v>11</v>
      </c>
      <c r="C73" s="9" t="s">
        <v>12</v>
      </c>
      <c r="D73" s="9" t="s">
        <v>13</v>
      </c>
      <c r="E73" s="9" t="s">
        <v>14</v>
      </c>
      <c r="F73" s="24" t="s">
        <v>45</v>
      </c>
      <c r="G73" s="10" t="s">
        <v>19</v>
      </c>
      <c r="H73" s="20" t="s">
        <v>21</v>
      </c>
      <c r="I73" s="21"/>
      <c r="J73" s="21"/>
      <c r="O73" s="33"/>
    </row>
    <row r="74" spans="1:15" x14ac:dyDescent="0.2">
      <c r="A74" s="29" t="s">
        <v>29</v>
      </c>
      <c r="B74" s="11">
        <v>26</v>
      </c>
      <c r="C74" s="11">
        <v>12</v>
      </c>
      <c r="D74" s="11">
        <v>500</v>
      </c>
      <c r="E74" s="11">
        <v>1</v>
      </c>
      <c r="F74" s="12">
        <f>B74/(C74+1)</f>
        <v>2</v>
      </c>
      <c r="G74" s="2">
        <f>B74*D74/(C74+1)/E74</f>
        <v>1000</v>
      </c>
      <c r="H74" s="2">
        <f>2*(D74/(C74+1))*B74</f>
        <v>2000</v>
      </c>
      <c r="I74" s="21"/>
      <c r="J74" s="21"/>
      <c r="O74" s="33"/>
    </row>
    <row r="75" spans="1:15" x14ac:dyDescent="0.2">
      <c r="A75" s="5" t="s">
        <v>1</v>
      </c>
      <c r="B75" s="11">
        <v>26</v>
      </c>
      <c r="C75" s="11">
        <v>12</v>
      </c>
      <c r="D75" s="11">
        <v>400</v>
      </c>
      <c r="E75" s="11">
        <v>1</v>
      </c>
      <c r="F75" s="12">
        <f>B75/(C75+1)</f>
        <v>2</v>
      </c>
      <c r="G75" s="2">
        <f>B75*D75/(C75+1)/E75</f>
        <v>800</v>
      </c>
      <c r="H75" s="2">
        <f>2*(D75/(C75+1))*B75</f>
        <v>1600</v>
      </c>
      <c r="I75" s="14"/>
      <c r="J75" s="14"/>
      <c r="O75" s="33"/>
    </row>
    <row r="76" spans="1:15" x14ac:dyDescent="0.2">
      <c r="A76" s="5" t="s">
        <v>2</v>
      </c>
      <c r="B76" s="11">
        <v>26</v>
      </c>
      <c r="C76" s="11">
        <v>12</v>
      </c>
      <c r="D76" s="11">
        <v>360</v>
      </c>
      <c r="E76" s="11">
        <v>1</v>
      </c>
      <c r="F76" s="12">
        <f>B76/(C76+1)</f>
        <v>2</v>
      </c>
      <c r="G76" s="2">
        <f>B76*D76/(C76+1)/E76</f>
        <v>720</v>
      </c>
      <c r="H76" s="2">
        <f>2*(D76/(C76+1))*B76</f>
        <v>1440</v>
      </c>
      <c r="I76" s="14"/>
      <c r="J76" s="14"/>
      <c r="O76" s="33"/>
    </row>
    <row r="77" spans="1:15" x14ac:dyDescent="0.2">
      <c r="A77" s="5" t="s">
        <v>3</v>
      </c>
      <c r="B77" s="11">
        <v>26</v>
      </c>
      <c r="C77" s="11">
        <v>12</v>
      </c>
      <c r="D77" s="11">
        <v>300</v>
      </c>
      <c r="E77" s="11">
        <v>1</v>
      </c>
      <c r="F77" s="12">
        <f>B77/(C77+1)</f>
        <v>2</v>
      </c>
      <c r="G77" s="2">
        <f>B77*D77/(C77+1)/E77</f>
        <v>600</v>
      </c>
      <c r="H77" s="2">
        <f>2*(D77/(C77+1))*B77</f>
        <v>1200</v>
      </c>
      <c r="I77" s="14"/>
      <c r="J77" s="14"/>
      <c r="O77" s="33"/>
    </row>
    <row r="78" spans="1:15" x14ac:dyDescent="0.2">
      <c r="A78" s="5" t="s">
        <v>4</v>
      </c>
      <c r="B78" s="11">
        <v>26</v>
      </c>
      <c r="C78" s="11">
        <v>12</v>
      </c>
      <c r="D78" s="11">
        <v>300</v>
      </c>
      <c r="E78" s="11">
        <v>2</v>
      </c>
      <c r="F78" s="12">
        <f>B78/(C78+1)</f>
        <v>2</v>
      </c>
      <c r="G78" s="2">
        <f>B78*D78/(C78+1)/E78</f>
        <v>300</v>
      </c>
      <c r="H78" s="2">
        <f>2*(D78/(C78+1))*B78</f>
        <v>1200</v>
      </c>
      <c r="I78" s="14"/>
      <c r="J78" s="14"/>
      <c r="O78" s="33"/>
    </row>
    <row r="79" spans="1:15" x14ac:dyDescent="0.2">
      <c r="A79" s="26" t="s">
        <v>31</v>
      </c>
      <c r="B79" s="19"/>
      <c r="C79" s="6"/>
      <c r="D79" s="6"/>
      <c r="E79" s="6"/>
      <c r="F79" s="15"/>
      <c r="G79" s="16"/>
      <c r="O79" s="33"/>
    </row>
    <row r="80" spans="1:15" ht="25.5" x14ac:dyDescent="0.2">
      <c r="A80" s="18" t="s">
        <v>0</v>
      </c>
      <c r="B80" s="2" t="s">
        <v>11</v>
      </c>
      <c r="C80" s="2" t="s">
        <v>12</v>
      </c>
      <c r="D80" s="2" t="s">
        <v>13</v>
      </c>
      <c r="E80" s="2" t="s">
        <v>15</v>
      </c>
      <c r="F80" s="2" t="s">
        <v>16</v>
      </c>
      <c r="G80" s="2" t="s">
        <v>17</v>
      </c>
      <c r="H80" s="24" t="s">
        <v>45</v>
      </c>
      <c r="I80" s="20" t="s">
        <v>21</v>
      </c>
      <c r="J80" s="13" t="s">
        <v>18</v>
      </c>
      <c r="K80" s="12" t="s">
        <v>25</v>
      </c>
      <c r="L80" s="12" t="s">
        <v>26</v>
      </c>
      <c r="M80" s="12" t="s">
        <v>8</v>
      </c>
      <c r="N80" s="12" t="s">
        <v>9</v>
      </c>
      <c r="O80" s="33"/>
    </row>
    <row r="81" spans="1:15" x14ac:dyDescent="0.2">
      <c r="A81" s="8" t="s">
        <v>3</v>
      </c>
      <c r="B81" s="11">
        <v>26</v>
      </c>
      <c r="C81" s="11">
        <v>12</v>
      </c>
      <c r="D81" s="11">
        <v>500</v>
      </c>
      <c r="E81" s="11">
        <v>10</v>
      </c>
      <c r="F81" s="11">
        <v>8</v>
      </c>
      <c r="G81" s="11">
        <v>4</v>
      </c>
      <c r="H81" s="12">
        <f>B81/(C81+1)</f>
        <v>2</v>
      </c>
      <c r="I81" s="2">
        <f>2*(B81/(C81+1))*D81</f>
        <v>2000</v>
      </c>
      <c r="J81" s="2">
        <f>I81/E81</f>
        <v>200</v>
      </c>
      <c r="K81" s="2">
        <f>I81/F81</f>
        <v>250</v>
      </c>
      <c r="L81" s="2">
        <f>I81/G81</f>
        <v>500</v>
      </c>
      <c r="M81" s="2">
        <f>J81</f>
        <v>200</v>
      </c>
      <c r="N81" s="2">
        <f>J81/2</f>
        <v>100</v>
      </c>
      <c r="O81" s="33"/>
    </row>
    <row r="82" spans="1:15" x14ac:dyDescent="0.2">
      <c r="A82" s="8" t="s">
        <v>4</v>
      </c>
      <c r="B82" s="11">
        <v>26</v>
      </c>
      <c r="C82" s="11">
        <v>12</v>
      </c>
      <c r="D82" s="11">
        <v>500</v>
      </c>
      <c r="E82" s="11">
        <v>20</v>
      </c>
      <c r="F82" s="11">
        <v>20</v>
      </c>
      <c r="G82" s="11">
        <v>20</v>
      </c>
      <c r="H82" s="12">
        <f>B82/(C82+1)</f>
        <v>2</v>
      </c>
      <c r="I82" s="2">
        <f>2*(B82/(C82+1))*D82</f>
        <v>2000</v>
      </c>
      <c r="J82" s="2">
        <f>I82/E82</f>
        <v>100</v>
      </c>
      <c r="K82" s="2">
        <f>I82/F82</f>
        <v>100</v>
      </c>
      <c r="L82" s="2">
        <f>I82/G82</f>
        <v>100</v>
      </c>
      <c r="M82" s="2">
        <f>J82</f>
        <v>100</v>
      </c>
      <c r="N82" s="2">
        <f>J82/2</f>
        <v>50</v>
      </c>
      <c r="O82" s="33"/>
    </row>
    <row r="83" spans="1:15" x14ac:dyDescent="0.2">
      <c r="A83" s="27" t="s">
        <v>33</v>
      </c>
      <c r="B83" s="7"/>
      <c r="C83" s="7"/>
      <c r="D83" s="7"/>
      <c r="E83" s="7"/>
      <c r="F83" s="7"/>
      <c r="G83" s="7"/>
      <c r="H83" s="7"/>
      <c r="I83" s="7"/>
      <c r="J83" s="7"/>
      <c r="O83" s="33"/>
    </row>
    <row r="84" spans="1:15" ht="25.5" x14ac:dyDescent="0.2">
      <c r="A84" s="4" t="s">
        <v>0</v>
      </c>
      <c r="B84" s="9" t="s">
        <v>11</v>
      </c>
      <c r="C84" s="9" t="s">
        <v>12</v>
      </c>
      <c r="D84" s="9" t="s">
        <v>13</v>
      </c>
      <c r="E84" s="9" t="s">
        <v>14</v>
      </c>
      <c r="F84" s="4" t="s">
        <v>15</v>
      </c>
      <c r="G84" s="24" t="s">
        <v>45</v>
      </c>
      <c r="H84" s="10" t="s">
        <v>52</v>
      </c>
      <c r="I84" s="41" t="s">
        <v>21</v>
      </c>
      <c r="J84" s="20" t="s">
        <v>39</v>
      </c>
      <c r="K84" s="45" t="s">
        <v>47</v>
      </c>
      <c r="L84" s="51"/>
      <c r="M84" s="51"/>
      <c r="N84" s="52"/>
      <c r="O84" s="33"/>
    </row>
    <row r="85" spans="1:15" x14ac:dyDescent="0.2">
      <c r="A85" s="8" t="s">
        <v>36</v>
      </c>
      <c r="B85" s="11">
        <v>26</v>
      </c>
      <c r="C85" s="11">
        <v>12</v>
      </c>
      <c r="D85" s="11">
        <v>200</v>
      </c>
      <c r="E85" s="11">
        <v>1</v>
      </c>
      <c r="F85" s="11">
        <v>2</v>
      </c>
      <c r="G85" s="12">
        <f>B85/(C85+1)</f>
        <v>2</v>
      </c>
      <c r="H85" s="2">
        <f>I85/E85/2</f>
        <v>400</v>
      </c>
      <c r="I85" s="43">
        <f>2*(D85/(C85+1))*B85</f>
        <v>800</v>
      </c>
      <c r="J85" s="13">
        <f>I85/F85</f>
        <v>400</v>
      </c>
      <c r="K85" s="55" t="s">
        <v>55</v>
      </c>
      <c r="L85" s="48"/>
      <c r="M85" s="48"/>
      <c r="N85" s="49"/>
      <c r="O85" s="33"/>
    </row>
    <row r="86" spans="1:15" x14ac:dyDescent="0.2">
      <c r="A86" s="8" t="s">
        <v>37</v>
      </c>
      <c r="B86" s="11">
        <v>26</v>
      </c>
      <c r="C86" s="11">
        <v>12</v>
      </c>
      <c r="D86" s="11">
        <v>133</v>
      </c>
      <c r="E86" s="11">
        <v>1</v>
      </c>
      <c r="F86" s="11">
        <v>4</v>
      </c>
      <c r="G86" s="12">
        <f>B86/(C86+1)</f>
        <v>2</v>
      </c>
      <c r="H86" s="2">
        <f>I86/E86/2</f>
        <v>266</v>
      </c>
      <c r="I86" s="43">
        <f>2*(D86/(C86+1))*B86</f>
        <v>532</v>
      </c>
      <c r="J86" s="13">
        <f t="shared" ref="J86:J87" si="4">I86/F86</f>
        <v>133</v>
      </c>
      <c r="K86" s="55" t="s">
        <v>54</v>
      </c>
      <c r="L86" s="48"/>
      <c r="M86" s="48"/>
      <c r="N86" s="49"/>
      <c r="O86" s="33"/>
    </row>
    <row r="87" spans="1:15" x14ac:dyDescent="0.2">
      <c r="A87" s="8" t="s">
        <v>38</v>
      </c>
      <c r="B87" s="11">
        <v>26</v>
      </c>
      <c r="C87" s="11">
        <v>12</v>
      </c>
      <c r="D87" s="11">
        <v>133</v>
      </c>
      <c r="E87" s="11">
        <v>2</v>
      </c>
      <c r="F87" s="11">
        <v>4</v>
      </c>
      <c r="G87" s="12">
        <f>B87/(C87+1)</f>
        <v>2</v>
      </c>
      <c r="H87" s="2">
        <f>I87/E87/2</f>
        <v>133</v>
      </c>
      <c r="I87" s="43">
        <f>2*(D87/(C87+1))*B87</f>
        <v>532</v>
      </c>
      <c r="J87" s="13">
        <f t="shared" si="4"/>
        <v>133</v>
      </c>
      <c r="K87" s="55" t="s">
        <v>54</v>
      </c>
      <c r="L87" s="48"/>
      <c r="M87" s="48"/>
      <c r="N87" s="49"/>
      <c r="O87" s="33"/>
    </row>
    <row r="88" spans="1:15" x14ac:dyDescent="0.2">
      <c r="A88" s="27" t="s">
        <v>34</v>
      </c>
      <c r="B88" s="7"/>
      <c r="C88" s="7"/>
      <c r="D88" s="7"/>
      <c r="E88" s="7"/>
      <c r="F88" s="7"/>
      <c r="G88" s="7"/>
      <c r="H88" s="7"/>
      <c r="I88" s="7"/>
      <c r="J88" s="6"/>
      <c r="O88" s="33"/>
    </row>
    <row r="89" spans="1:15" ht="25.5" x14ac:dyDescent="0.2">
      <c r="A89" s="4" t="s">
        <v>0</v>
      </c>
      <c r="B89" s="9" t="s">
        <v>11</v>
      </c>
      <c r="C89" s="9" t="s">
        <v>12</v>
      </c>
      <c r="D89" s="9" t="s">
        <v>13</v>
      </c>
      <c r="E89" s="9" t="s">
        <v>14</v>
      </c>
      <c r="F89" s="24" t="s">
        <v>45</v>
      </c>
      <c r="G89" s="22" t="s">
        <v>19</v>
      </c>
      <c r="H89" s="20" t="s">
        <v>21</v>
      </c>
      <c r="I89" s="20" t="s">
        <v>22</v>
      </c>
      <c r="J89" s="22" t="s">
        <v>24</v>
      </c>
      <c r="K89" s="20" t="s">
        <v>23</v>
      </c>
      <c r="L89" s="20" t="s">
        <v>27</v>
      </c>
      <c r="M89" s="20" t="s">
        <v>40</v>
      </c>
      <c r="N89" s="22" t="s">
        <v>49</v>
      </c>
      <c r="O89" s="33"/>
    </row>
    <row r="90" spans="1:15" x14ac:dyDescent="0.2">
      <c r="A90" s="8" t="s">
        <v>3</v>
      </c>
      <c r="B90" s="11">
        <v>26</v>
      </c>
      <c r="C90" s="11">
        <v>12</v>
      </c>
      <c r="D90" s="11">
        <v>480</v>
      </c>
      <c r="E90" s="11">
        <v>5</v>
      </c>
      <c r="F90" s="12">
        <f>B90/(C90+1)</f>
        <v>2</v>
      </c>
      <c r="G90" s="2">
        <f>B90*D90/(C90+1)/E90</f>
        <v>192</v>
      </c>
      <c r="H90" s="2">
        <f>D90/(C90+1)*B90</f>
        <v>959.99999999999989</v>
      </c>
      <c r="I90" s="13">
        <f>G90/2</f>
        <v>96</v>
      </c>
      <c r="J90" s="13">
        <f>G90/4</f>
        <v>48</v>
      </c>
      <c r="K90" s="2">
        <f>J90/2</f>
        <v>24</v>
      </c>
      <c r="L90" s="2">
        <f>K90/732.4219</f>
        <v>3.2767998881518969E-2</v>
      </c>
      <c r="M90" s="4">
        <f>CEILING(($B90*$D90)/(250*($C90+1)),1)</f>
        <v>4</v>
      </c>
      <c r="N90" s="2">
        <f>IF(AND($H90&gt;=500,$H90&lt;1000),2,IF(AND($H90&gt;=1000,$H90&lt;=2000),4,"INVALID DCO"))</f>
        <v>2</v>
      </c>
      <c r="O90" s="33"/>
    </row>
    <row r="91" spans="1:15" x14ac:dyDescent="0.2">
      <c r="A91" s="8" t="s">
        <v>4</v>
      </c>
      <c r="B91" s="11">
        <v>26</v>
      </c>
      <c r="C91" s="11">
        <v>12</v>
      </c>
      <c r="D91" s="11">
        <v>480</v>
      </c>
      <c r="E91" s="11">
        <v>5</v>
      </c>
      <c r="F91" s="12">
        <f>B91/(C91+1)</f>
        <v>2</v>
      </c>
      <c r="G91" s="2">
        <f>B91*D91/(C91+1)/E91</f>
        <v>192</v>
      </c>
      <c r="H91" s="2">
        <f>D91/(C91+1)*B91</f>
        <v>959.99999999999989</v>
      </c>
      <c r="I91" s="13">
        <f>G91/2</f>
        <v>96</v>
      </c>
      <c r="J91" s="13">
        <f>G91/4</f>
        <v>48</v>
      </c>
      <c r="K91" s="2">
        <f>J91/2</f>
        <v>24</v>
      </c>
      <c r="L91" s="2">
        <f>K91/732.4219</f>
        <v>3.2767998881518969E-2</v>
      </c>
      <c r="M91" s="4">
        <f>CEILING(($B91*$D91)/(250*($C91+1)),1)</f>
        <v>4</v>
      </c>
      <c r="N91" s="2">
        <f>IF(AND($H91&gt;=500,$H91&lt;1000),2,IF(AND($H91&gt;=1000,$H91&lt;=2000),4,"INVALID DCO"))</f>
        <v>2</v>
      </c>
      <c r="O91" s="33"/>
    </row>
    <row r="92" spans="1:15" x14ac:dyDescent="0.2">
      <c r="A92" s="27" t="s">
        <v>32</v>
      </c>
      <c r="B92" s="7"/>
      <c r="C92" s="7"/>
      <c r="D92" s="7"/>
      <c r="E92" s="7"/>
      <c r="F92" s="7"/>
      <c r="G92" s="7"/>
      <c r="H92" s="7"/>
      <c r="I92" s="7"/>
      <c r="J92" s="7"/>
      <c r="O92" s="33"/>
    </row>
    <row r="93" spans="1:15" ht="25.5" x14ac:dyDescent="0.2">
      <c r="A93" s="4" t="s">
        <v>0</v>
      </c>
      <c r="B93" s="9" t="s">
        <v>11</v>
      </c>
      <c r="C93" s="9" t="s">
        <v>12</v>
      </c>
      <c r="D93" s="9" t="s">
        <v>13</v>
      </c>
      <c r="E93" s="9" t="s">
        <v>14</v>
      </c>
      <c r="F93" s="24" t="s">
        <v>45</v>
      </c>
      <c r="G93" s="10" t="s">
        <v>19</v>
      </c>
      <c r="H93" s="20" t="s">
        <v>21</v>
      </c>
      <c r="I93" s="45" t="s">
        <v>47</v>
      </c>
      <c r="J93" s="46"/>
      <c r="K93" s="46"/>
      <c r="L93" s="46"/>
      <c r="M93" s="46"/>
      <c r="O93" s="33"/>
    </row>
    <row r="94" spans="1:15" x14ac:dyDescent="0.2">
      <c r="A94" s="8" t="s">
        <v>3</v>
      </c>
      <c r="B94" s="11">
        <v>26</v>
      </c>
      <c r="C94" s="11">
        <v>12</v>
      </c>
      <c r="D94" s="11">
        <v>200</v>
      </c>
      <c r="E94" s="11">
        <v>4</v>
      </c>
      <c r="F94" s="12">
        <f>B94/(C94+1)</f>
        <v>2</v>
      </c>
      <c r="G94" s="2">
        <f>B94*D94/(C94+1)/E94</f>
        <v>100</v>
      </c>
      <c r="H94" s="2">
        <f>2*(D94/(C94+1))*B94</f>
        <v>800</v>
      </c>
      <c r="I94" s="47" t="s">
        <v>48</v>
      </c>
      <c r="J94" s="48"/>
      <c r="K94" s="48"/>
      <c r="L94" s="48"/>
      <c r="M94" s="49"/>
      <c r="O94" s="33"/>
    </row>
    <row r="95" spans="1:15" x14ac:dyDescent="0.2">
      <c r="A95" s="44" t="s">
        <v>4</v>
      </c>
      <c r="B95" s="11">
        <v>26</v>
      </c>
      <c r="C95" s="11">
        <v>12</v>
      </c>
      <c r="D95" s="11">
        <v>300</v>
      </c>
      <c r="E95" s="11">
        <v>8</v>
      </c>
      <c r="F95" s="12">
        <f>B95/(C95+1)</f>
        <v>2</v>
      </c>
      <c r="G95" s="2">
        <f>B95*D95/(C95+1)/E95</f>
        <v>75</v>
      </c>
      <c r="H95" s="2">
        <f>2*(D95/(C95+1))*B95</f>
        <v>1200</v>
      </c>
      <c r="I95" s="47" t="s">
        <v>48</v>
      </c>
      <c r="J95" s="48"/>
      <c r="K95" s="48"/>
      <c r="L95" s="48"/>
      <c r="M95" s="49"/>
      <c r="O95" s="33"/>
    </row>
    <row r="96" spans="1:15" x14ac:dyDescent="0.2">
      <c r="A96" s="27" t="s">
        <v>46</v>
      </c>
      <c r="B96" s="7"/>
      <c r="C96" s="7"/>
      <c r="D96" s="7"/>
      <c r="E96" s="7"/>
      <c r="F96" s="7"/>
      <c r="G96" s="7"/>
      <c r="H96" s="7"/>
      <c r="I96" s="7"/>
      <c r="J96" s="7"/>
      <c r="O96" s="33"/>
    </row>
    <row r="97" spans="1:15" ht="25.5" x14ac:dyDescent="0.2">
      <c r="A97" s="4" t="s">
        <v>0</v>
      </c>
      <c r="B97" s="9" t="s">
        <v>11</v>
      </c>
      <c r="C97" s="9" t="s">
        <v>12</v>
      </c>
      <c r="D97" s="9" t="s">
        <v>13</v>
      </c>
      <c r="E97" s="9" t="s">
        <v>14</v>
      </c>
      <c r="F97" s="24" t="s">
        <v>45</v>
      </c>
      <c r="G97" s="10" t="s">
        <v>19</v>
      </c>
      <c r="H97" s="20" t="s">
        <v>21</v>
      </c>
      <c r="I97" s="20" t="s">
        <v>40</v>
      </c>
      <c r="J97" s="53" t="s">
        <v>49</v>
      </c>
      <c r="K97" s="50" t="s">
        <v>47</v>
      </c>
      <c r="L97" s="51"/>
      <c r="M97" s="51"/>
      <c r="N97" s="52"/>
      <c r="O97" s="33"/>
    </row>
    <row r="98" spans="1:15" x14ac:dyDescent="0.2">
      <c r="A98" s="8" t="s">
        <v>20</v>
      </c>
      <c r="B98" s="11">
        <v>26</v>
      </c>
      <c r="C98" s="11">
        <v>12</v>
      </c>
      <c r="D98" s="11">
        <v>250</v>
      </c>
      <c r="E98" s="11">
        <v>10</v>
      </c>
      <c r="F98" s="12">
        <f>B98/(C98+1)</f>
        <v>2</v>
      </c>
      <c r="G98" s="2">
        <f>B98*D98/(C98+1)/E98</f>
        <v>50</v>
      </c>
      <c r="H98" s="2">
        <f>(D98/(C98+1))*B98</f>
        <v>500</v>
      </c>
      <c r="I98" s="4">
        <f>CEILING(($B98*$D98)/(250*($C98+1)),1)</f>
        <v>2</v>
      </c>
      <c r="J98" s="2">
        <f>IF(AND($H98&gt;=500,$H98&lt;1000),2,IF(AND($H98&gt;=1000,$H98&lt;=2000),4,"INVALID DCO"))</f>
        <v>2</v>
      </c>
      <c r="K98" s="47" t="s">
        <v>48</v>
      </c>
      <c r="L98" s="48"/>
      <c r="M98" s="48"/>
      <c r="N98" s="49"/>
      <c r="O98" s="33"/>
    </row>
    <row r="99" spans="1:15" x14ac:dyDescent="0.2">
      <c r="A99" s="8" t="s">
        <v>20</v>
      </c>
      <c r="B99" s="11">
        <v>26</v>
      </c>
      <c r="C99" s="11">
        <v>0</v>
      </c>
      <c r="D99" s="11">
        <v>25</v>
      </c>
      <c r="E99" s="11">
        <v>13</v>
      </c>
      <c r="F99" s="12">
        <f>B99/(C99+1)</f>
        <v>26</v>
      </c>
      <c r="G99" s="2">
        <f>B99*D99/(C99+1)/E99</f>
        <v>50</v>
      </c>
      <c r="H99" s="2">
        <f>(D99/(C99+1))*B99</f>
        <v>650</v>
      </c>
      <c r="I99" s="4">
        <f>CEILING(($B99*$D99)/(250*($C99+1)),1)</f>
        <v>3</v>
      </c>
      <c r="J99" s="54">
        <f>IF(AND($H99&gt;=500,$H99&lt;1000),2,IF(AND($H99&gt;=1000,$H99&lt;=2000),4,"INVALID DCO"))</f>
        <v>2</v>
      </c>
      <c r="K99" s="47" t="s">
        <v>50</v>
      </c>
      <c r="L99" s="48"/>
      <c r="M99" s="48"/>
      <c r="N99" s="49"/>
      <c r="O99" s="33"/>
    </row>
    <row r="100" spans="1:15" ht="13.5" thickBot="1" x14ac:dyDescent="0.25">
      <c r="A100" s="42"/>
      <c r="B100" s="31"/>
      <c r="C100" s="31"/>
      <c r="D100" s="31"/>
      <c r="E100" s="31">
        <v>8</v>
      </c>
      <c r="F100" s="32"/>
      <c r="G100" s="31"/>
      <c r="H100" s="30"/>
      <c r="I100" s="30"/>
      <c r="J100" s="33"/>
      <c r="K100" s="33"/>
      <c r="L100" s="33"/>
      <c r="M100" s="33"/>
      <c r="N100" s="33"/>
      <c r="O100" s="33"/>
    </row>
    <row r="101" spans="1:15" ht="13.5" thickBot="1" x14ac:dyDescent="0.25">
      <c r="A101" s="39">
        <v>19.2</v>
      </c>
      <c r="B101" s="23" t="s">
        <v>10</v>
      </c>
      <c r="O101" s="33"/>
    </row>
    <row r="102" spans="1:15" x14ac:dyDescent="0.2">
      <c r="A102" s="25" t="s">
        <v>35</v>
      </c>
      <c r="O102" s="33"/>
    </row>
    <row r="103" spans="1:15" ht="25.5" x14ac:dyDescent="0.2">
      <c r="A103" s="9" t="s">
        <v>0</v>
      </c>
      <c r="B103" s="9" t="s">
        <v>11</v>
      </c>
      <c r="C103" s="9" t="s">
        <v>12</v>
      </c>
      <c r="D103" s="9" t="s">
        <v>13</v>
      </c>
      <c r="E103" s="9" t="s">
        <v>14</v>
      </c>
      <c r="F103" s="24" t="s">
        <v>45</v>
      </c>
      <c r="G103" s="10" t="s">
        <v>19</v>
      </c>
      <c r="H103" s="20" t="s">
        <v>21</v>
      </c>
      <c r="I103" s="21"/>
      <c r="J103" s="21"/>
      <c r="O103" s="33"/>
    </row>
    <row r="104" spans="1:15" x14ac:dyDescent="0.2">
      <c r="A104" s="29" t="s">
        <v>29</v>
      </c>
      <c r="B104" s="11">
        <v>19.2</v>
      </c>
      <c r="C104" s="11">
        <v>11</v>
      </c>
      <c r="D104" s="11">
        <v>625</v>
      </c>
      <c r="E104" s="11">
        <v>1</v>
      </c>
      <c r="F104" s="12">
        <f>B104/(C104+1)</f>
        <v>1.5999999999999999</v>
      </c>
      <c r="G104" s="2">
        <f>B104*D104/(C104+1)/E104</f>
        <v>1000</v>
      </c>
      <c r="H104" s="5">
        <f>2*(D104/(C104+1))*B104</f>
        <v>2000</v>
      </c>
      <c r="I104" s="21"/>
      <c r="J104" s="21"/>
      <c r="O104" s="33"/>
    </row>
    <row r="105" spans="1:15" x14ac:dyDescent="0.2">
      <c r="A105" s="5" t="s">
        <v>1</v>
      </c>
      <c r="B105" s="11">
        <v>19.2</v>
      </c>
      <c r="C105" s="11">
        <v>2</v>
      </c>
      <c r="D105" s="11">
        <v>125</v>
      </c>
      <c r="E105" s="11">
        <v>1</v>
      </c>
      <c r="F105" s="12">
        <f>B105/(C105+1)</f>
        <v>6.3999999999999995</v>
      </c>
      <c r="G105" s="2">
        <f>B105*D105/(C105+1)/E105</f>
        <v>800</v>
      </c>
      <c r="H105" s="5">
        <f>2*(D105/(C105+1))*B105</f>
        <v>1599.9999999999998</v>
      </c>
      <c r="I105" s="14"/>
      <c r="J105" s="14"/>
      <c r="O105" s="33"/>
    </row>
    <row r="106" spans="1:15" x14ac:dyDescent="0.2">
      <c r="A106" s="5" t="s">
        <v>2</v>
      </c>
      <c r="B106" s="11">
        <v>19.2</v>
      </c>
      <c r="C106" s="11">
        <v>3</v>
      </c>
      <c r="D106" s="11">
        <v>150</v>
      </c>
      <c r="E106" s="11">
        <v>1</v>
      </c>
      <c r="F106" s="12">
        <f>B106/(C106+1)</f>
        <v>4.8</v>
      </c>
      <c r="G106" s="2">
        <f>B106*D106/(C106+1)/E106</f>
        <v>720</v>
      </c>
      <c r="H106" s="5">
        <f>2*(D106/(C106+1))*B106</f>
        <v>1440</v>
      </c>
      <c r="I106" s="14"/>
      <c r="J106" s="14"/>
      <c r="O106" s="33"/>
    </row>
    <row r="107" spans="1:15" x14ac:dyDescent="0.2">
      <c r="A107" s="5" t="s">
        <v>3</v>
      </c>
      <c r="B107" s="11">
        <v>19.2</v>
      </c>
      <c r="C107" s="11">
        <v>3</v>
      </c>
      <c r="D107" s="11">
        <v>125</v>
      </c>
      <c r="E107" s="11">
        <v>1</v>
      </c>
      <c r="F107" s="12">
        <f>B107/(C107+1)</f>
        <v>4.8</v>
      </c>
      <c r="G107" s="2">
        <f>B107*D107/(C107+1)/E107</f>
        <v>600</v>
      </c>
      <c r="H107" s="5">
        <f>2*(D107/(C107+1))*B107</f>
        <v>1200</v>
      </c>
      <c r="I107" s="14"/>
      <c r="J107" s="14"/>
      <c r="O107" s="33"/>
    </row>
    <row r="108" spans="1:15" x14ac:dyDescent="0.2">
      <c r="A108" s="5" t="s">
        <v>4</v>
      </c>
      <c r="B108" s="11">
        <v>19.2</v>
      </c>
      <c r="C108" s="11">
        <v>3</v>
      </c>
      <c r="D108" s="11">
        <v>125</v>
      </c>
      <c r="E108" s="11">
        <v>2</v>
      </c>
      <c r="F108" s="12">
        <f>B108/(C108+1)</f>
        <v>4.8</v>
      </c>
      <c r="G108" s="2">
        <f>B108*D108/(C108+1)/E108</f>
        <v>300</v>
      </c>
      <c r="H108" s="5">
        <f>2*(D108/(C108+1))*B108</f>
        <v>1200</v>
      </c>
      <c r="I108" s="14"/>
      <c r="J108" s="14"/>
      <c r="O108" s="33"/>
    </row>
    <row r="109" spans="1:15" x14ac:dyDescent="0.2">
      <c r="A109" s="26" t="s">
        <v>31</v>
      </c>
      <c r="B109" s="19"/>
      <c r="C109" s="6"/>
      <c r="D109" s="6"/>
      <c r="E109" s="6"/>
      <c r="F109" s="15"/>
      <c r="G109" s="16"/>
      <c r="O109" s="33"/>
    </row>
    <row r="110" spans="1:15" ht="25.5" x14ac:dyDescent="0.2">
      <c r="A110" s="18" t="s">
        <v>0</v>
      </c>
      <c r="B110" s="2" t="s">
        <v>11</v>
      </c>
      <c r="C110" s="2" t="s">
        <v>12</v>
      </c>
      <c r="D110" s="2" t="s">
        <v>13</v>
      </c>
      <c r="E110" s="2" t="s">
        <v>15</v>
      </c>
      <c r="F110" s="2" t="s">
        <v>16</v>
      </c>
      <c r="G110" s="2" t="s">
        <v>17</v>
      </c>
      <c r="H110" s="24" t="s">
        <v>45</v>
      </c>
      <c r="I110" s="20" t="s">
        <v>21</v>
      </c>
      <c r="J110" s="13" t="s">
        <v>18</v>
      </c>
      <c r="K110" s="12" t="s">
        <v>25</v>
      </c>
      <c r="L110" s="12" t="s">
        <v>26</v>
      </c>
      <c r="M110" s="12" t="s">
        <v>8</v>
      </c>
      <c r="N110" s="12" t="s">
        <v>9</v>
      </c>
      <c r="O110" s="33"/>
    </row>
    <row r="111" spans="1:15" x14ac:dyDescent="0.2">
      <c r="A111" s="8" t="s">
        <v>3</v>
      </c>
      <c r="B111" s="11">
        <v>19.2</v>
      </c>
      <c r="C111" s="11">
        <v>11</v>
      </c>
      <c r="D111" s="11">
        <v>625</v>
      </c>
      <c r="E111" s="11">
        <v>10</v>
      </c>
      <c r="F111" s="11">
        <v>8</v>
      </c>
      <c r="G111" s="11">
        <v>4</v>
      </c>
      <c r="H111" s="12">
        <f>B111/(C111+1)</f>
        <v>1.5999999999999999</v>
      </c>
      <c r="I111" s="2">
        <f>2*(B111/(C111+1))*D111</f>
        <v>1999.9999999999998</v>
      </c>
      <c r="J111" s="2">
        <f>I111/E111</f>
        <v>199.99999999999997</v>
      </c>
      <c r="K111" s="2">
        <f>I111/F111</f>
        <v>249.99999999999997</v>
      </c>
      <c r="L111" s="2">
        <f>I111/G111</f>
        <v>499.99999999999994</v>
      </c>
      <c r="M111" s="2">
        <f>J111</f>
        <v>199.99999999999997</v>
      </c>
      <c r="N111" s="2">
        <f>J111/2</f>
        <v>99.999999999999986</v>
      </c>
      <c r="O111" s="33"/>
    </row>
    <row r="112" spans="1:15" x14ac:dyDescent="0.2">
      <c r="A112" s="8" t="s">
        <v>4</v>
      </c>
      <c r="B112" s="11">
        <v>19.2</v>
      </c>
      <c r="C112" s="11">
        <v>11</v>
      </c>
      <c r="D112" s="11">
        <v>625</v>
      </c>
      <c r="E112" s="11">
        <v>20</v>
      </c>
      <c r="F112" s="11">
        <v>20</v>
      </c>
      <c r="G112" s="11">
        <v>20</v>
      </c>
      <c r="H112" s="12">
        <f>B112/(C112+1)</f>
        <v>1.5999999999999999</v>
      </c>
      <c r="I112" s="2">
        <f>2*(B112/(C112+1))*D112</f>
        <v>1999.9999999999998</v>
      </c>
      <c r="J112" s="2">
        <f>I112/E112</f>
        <v>99.999999999999986</v>
      </c>
      <c r="K112" s="2">
        <f>I112/F112</f>
        <v>99.999999999999986</v>
      </c>
      <c r="L112" s="2">
        <f>I112/G112</f>
        <v>99.999999999999986</v>
      </c>
      <c r="M112" s="2">
        <f>J112</f>
        <v>99.999999999999986</v>
      </c>
      <c r="N112" s="2">
        <f>J112/2</f>
        <v>49.999999999999993</v>
      </c>
      <c r="O112" s="33"/>
    </row>
    <row r="113" spans="1:15" x14ac:dyDescent="0.2">
      <c r="A113" s="27" t="s">
        <v>33</v>
      </c>
      <c r="B113" s="7"/>
      <c r="C113" s="7"/>
      <c r="D113" s="7"/>
      <c r="E113" s="7"/>
      <c r="F113" s="7"/>
      <c r="G113" s="7"/>
      <c r="H113" s="7"/>
      <c r="I113" s="7"/>
      <c r="J113" s="7"/>
      <c r="O113" s="33"/>
    </row>
    <row r="114" spans="1:15" ht="25.5" x14ac:dyDescent="0.2">
      <c r="A114" s="4" t="s">
        <v>0</v>
      </c>
      <c r="B114" s="9" t="s">
        <v>11</v>
      </c>
      <c r="C114" s="9" t="s">
        <v>12</v>
      </c>
      <c r="D114" s="9" t="s">
        <v>13</v>
      </c>
      <c r="E114" s="9" t="s">
        <v>14</v>
      </c>
      <c r="F114" s="4" t="s">
        <v>15</v>
      </c>
      <c r="G114" s="24" t="s">
        <v>45</v>
      </c>
      <c r="H114" s="10" t="s">
        <v>52</v>
      </c>
      <c r="I114" s="41" t="s">
        <v>21</v>
      </c>
      <c r="J114" s="20" t="s">
        <v>39</v>
      </c>
      <c r="K114" s="45" t="s">
        <v>47</v>
      </c>
      <c r="L114" s="51"/>
      <c r="M114" s="51"/>
      <c r="N114" s="52"/>
      <c r="O114" s="33"/>
    </row>
    <row r="115" spans="1:15" x14ac:dyDescent="0.2">
      <c r="A115" s="8" t="s">
        <v>36</v>
      </c>
      <c r="B115" s="11">
        <v>19.2</v>
      </c>
      <c r="C115" s="11">
        <v>5</v>
      </c>
      <c r="D115" s="11">
        <v>125</v>
      </c>
      <c r="E115" s="11">
        <v>1</v>
      </c>
      <c r="F115" s="11">
        <v>2</v>
      </c>
      <c r="G115" s="12">
        <f>B115/(C115+1)</f>
        <v>3.1999999999999997</v>
      </c>
      <c r="H115" s="2">
        <f>I115/E115/2</f>
        <v>399.99999999999994</v>
      </c>
      <c r="I115" s="43">
        <f>2*(D115/(C115+1))*B115</f>
        <v>799.99999999999989</v>
      </c>
      <c r="J115" s="13">
        <f>I115/F115</f>
        <v>399.99999999999994</v>
      </c>
      <c r="K115" s="55" t="s">
        <v>55</v>
      </c>
      <c r="L115" s="48"/>
      <c r="M115" s="48"/>
      <c r="N115" s="49"/>
      <c r="O115" s="33"/>
    </row>
    <row r="116" spans="1:15" x14ac:dyDescent="0.2">
      <c r="A116" s="8" t="s">
        <v>37</v>
      </c>
      <c r="B116" s="11">
        <v>19.2</v>
      </c>
      <c r="C116" s="11">
        <v>47</v>
      </c>
      <c r="D116" s="11">
        <v>665</v>
      </c>
      <c r="E116" s="11">
        <v>1</v>
      </c>
      <c r="F116" s="11">
        <v>4</v>
      </c>
      <c r="G116" s="12">
        <f>B116/(C116+1)</f>
        <v>0.39999999999999997</v>
      </c>
      <c r="H116" s="2">
        <f>I116/E116/2</f>
        <v>266</v>
      </c>
      <c r="I116" s="43">
        <f>2*(D116/(C116+1))*B116</f>
        <v>532</v>
      </c>
      <c r="J116" s="13">
        <f t="shared" ref="J116:J117" si="5">I116/F116</f>
        <v>133</v>
      </c>
      <c r="K116" s="55" t="s">
        <v>54</v>
      </c>
      <c r="L116" s="48"/>
      <c r="M116" s="48"/>
      <c r="N116" s="49"/>
      <c r="O116" s="33"/>
    </row>
    <row r="117" spans="1:15" x14ac:dyDescent="0.2">
      <c r="A117" s="8" t="s">
        <v>38</v>
      </c>
      <c r="B117" s="11">
        <v>19.2</v>
      </c>
      <c r="C117" s="11">
        <v>47</v>
      </c>
      <c r="D117" s="11">
        <v>665</v>
      </c>
      <c r="E117" s="11">
        <v>2</v>
      </c>
      <c r="F117" s="11">
        <v>4</v>
      </c>
      <c r="G117" s="12">
        <f>B117/(C117+1)</f>
        <v>0.39999999999999997</v>
      </c>
      <c r="H117" s="2">
        <f>I117/E117/2</f>
        <v>133</v>
      </c>
      <c r="I117" s="43">
        <f>2*(D117/(C117+1))*B117</f>
        <v>532</v>
      </c>
      <c r="J117" s="13">
        <f t="shared" si="5"/>
        <v>133</v>
      </c>
      <c r="K117" s="55" t="s">
        <v>54</v>
      </c>
      <c r="L117" s="48"/>
      <c r="M117" s="48"/>
      <c r="N117" s="49"/>
      <c r="O117" s="33"/>
    </row>
    <row r="118" spans="1:15" x14ac:dyDescent="0.2">
      <c r="A118" s="27" t="s">
        <v>34</v>
      </c>
      <c r="B118" s="7"/>
      <c r="C118" s="7"/>
      <c r="D118" s="7"/>
      <c r="E118" s="7"/>
      <c r="F118" s="7"/>
      <c r="G118" s="7"/>
      <c r="H118" s="7"/>
      <c r="I118" s="7"/>
      <c r="J118" s="7"/>
      <c r="O118" s="33"/>
    </row>
    <row r="119" spans="1:15" ht="25.5" x14ac:dyDescent="0.2">
      <c r="A119" s="4" t="s">
        <v>0</v>
      </c>
      <c r="B119" s="9" t="s">
        <v>11</v>
      </c>
      <c r="C119" s="9" t="s">
        <v>12</v>
      </c>
      <c r="D119" s="9" t="s">
        <v>13</v>
      </c>
      <c r="E119" s="9" t="s">
        <v>14</v>
      </c>
      <c r="F119" s="24" t="s">
        <v>45</v>
      </c>
      <c r="G119" s="22" t="s">
        <v>19</v>
      </c>
      <c r="H119" s="20" t="s">
        <v>21</v>
      </c>
      <c r="I119" s="20" t="s">
        <v>22</v>
      </c>
      <c r="J119" s="22" t="s">
        <v>24</v>
      </c>
      <c r="K119" s="20" t="s">
        <v>23</v>
      </c>
      <c r="L119" s="20" t="s">
        <v>27</v>
      </c>
      <c r="M119" s="20" t="s">
        <v>40</v>
      </c>
      <c r="N119" s="22" t="s">
        <v>49</v>
      </c>
      <c r="O119" s="33"/>
    </row>
    <row r="120" spans="1:15" x14ac:dyDescent="0.2">
      <c r="A120" s="8" t="s">
        <v>3</v>
      </c>
      <c r="B120" s="11">
        <v>19.2</v>
      </c>
      <c r="C120" s="11">
        <v>7</v>
      </c>
      <c r="D120" s="11">
        <v>400</v>
      </c>
      <c r="E120" s="11">
        <v>5</v>
      </c>
      <c r="F120" s="12">
        <f>B120/(C120+1)</f>
        <v>2.4</v>
      </c>
      <c r="G120" s="2">
        <f>B120*D120/(C120+1)/E120</f>
        <v>192</v>
      </c>
      <c r="H120" s="2">
        <f>D120/(C120+1)*B120</f>
        <v>960</v>
      </c>
      <c r="I120" s="13">
        <f>G120/2</f>
        <v>96</v>
      </c>
      <c r="J120" s="13">
        <f>G120/4</f>
        <v>48</v>
      </c>
      <c r="K120" s="2">
        <f>J120/2</f>
        <v>24</v>
      </c>
      <c r="L120" s="2">
        <f>K120/732.4219</f>
        <v>3.2767998881518969E-2</v>
      </c>
      <c r="M120" s="4">
        <f>CEILING(($B120*$D120)/(250*($C120+1)),1)</f>
        <v>4</v>
      </c>
      <c r="N120" s="2">
        <f>IF(AND($H120&gt;=500,$H120&lt;1000),2,IF(AND($H120&gt;=1000,$H120&lt;=2000),4,"INVALID DCO"))</f>
        <v>2</v>
      </c>
      <c r="O120" s="33"/>
    </row>
    <row r="121" spans="1:15" x14ac:dyDescent="0.2">
      <c r="A121" s="8" t="s">
        <v>4</v>
      </c>
      <c r="B121" s="11">
        <v>19.2</v>
      </c>
      <c r="C121" s="11">
        <v>7</v>
      </c>
      <c r="D121" s="11">
        <v>400</v>
      </c>
      <c r="E121" s="11">
        <v>5</v>
      </c>
      <c r="F121" s="12">
        <f>B121/(C121+1)</f>
        <v>2.4</v>
      </c>
      <c r="G121" s="2">
        <f>B121*D121/(C121+1)/E121</f>
        <v>192</v>
      </c>
      <c r="H121" s="2">
        <f>D121/(C121+1)*B121</f>
        <v>960</v>
      </c>
      <c r="I121" s="13">
        <f>G121/2</f>
        <v>96</v>
      </c>
      <c r="J121" s="13">
        <f>G121/4</f>
        <v>48</v>
      </c>
      <c r="K121" s="2">
        <f>J121/2</f>
        <v>24</v>
      </c>
      <c r="L121" s="2">
        <f>K121/732.4219</f>
        <v>3.2767998881518969E-2</v>
      </c>
      <c r="M121" s="4">
        <f>CEILING(($B121*$D121)/(250*($C121+1)),1)</f>
        <v>4</v>
      </c>
      <c r="N121" s="2">
        <f>IF(AND($H121&gt;=500,$H121&lt;1000),2,IF(AND($H121&gt;=1000,$H121&lt;=2000),4,"INVALID DCO"))</f>
        <v>2</v>
      </c>
      <c r="O121" s="33"/>
    </row>
    <row r="122" spans="1:15" x14ac:dyDescent="0.2">
      <c r="A122" s="27" t="s">
        <v>32</v>
      </c>
      <c r="B122" s="7"/>
      <c r="C122" s="7"/>
      <c r="D122" s="7"/>
      <c r="E122" s="7"/>
      <c r="F122" s="7"/>
      <c r="G122" s="7"/>
      <c r="H122" s="7"/>
      <c r="I122" s="7"/>
      <c r="J122" s="7"/>
      <c r="O122" s="33"/>
    </row>
    <row r="123" spans="1:15" ht="25.5" x14ac:dyDescent="0.2">
      <c r="A123" s="4" t="s">
        <v>0</v>
      </c>
      <c r="B123" s="9" t="s">
        <v>11</v>
      </c>
      <c r="C123" s="9" t="s">
        <v>12</v>
      </c>
      <c r="D123" s="9" t="s">
        <v>13</v>
      </c>
      <c r="E123" s="9" t="s">
        <v>14</v>
      </c>
      <c r="F123" s="24" t="s">
        <v>45</v>
      </c>
      <c r="G123" s="10" t="s">
        <v>19</v>
      </c>
      <c r="H123" s="20" t="s">
        <v>21</v>
      </c>
      <c r="I123" s="45" t="s">
        <v>47</v>
      </c>
      <c r="J123" s="46"/>
      <c r="K123" s="46"/>
      <c r="L123" s="46"/>
      <c r="M123" s="46"/>
      <c r="O123" s="33"/>
    </row>
    <row r="124" spans="1:15" x14ac:dyDescent="0.2">
      <c r="A124" s="8" t="s">
        <v>3</v>
      </c>
      <c r="B124" s="11">
        <v>19.2</v>
      </c>
      <c r="C124" s="11">
        <v>5</v>
      </c>
      <c r="D124" s="11">
        <v>250</v>
      </c>
      <c r="E124" s="11">
        <v>8</v>
      </c>
      <c r="F124" s="12">
        <f>B124/(C124+1)</f>
        <v>3.1999999999999997</v>
      </c>
      <c r="G124" s="2">
        <f>B124*D124/(C124+1)/E124</f>
        <v>100</v>
      </c>
      <c r="H124" s="2">
        <f>2*(D124/(C124+1))*B124</f>
        <v>1599.9999999999998</v>
      </c>
      <c r="I124" s="47" t="s">
        <v>48</v>
      </c>
      <c r="J124" s="48"/>
      <c r="K124" s="48"/>
      <c r="L124" s="48"/>
      <c r="M124" s="49"/>
      <c r="O124" s="33"/>
    </row>
    <row r="125" spans="1:15" x14ac:dyDescent="0.2">
      <c r="A125" s="44" t="s">
        <v>4</v>
      </c>
      <c r="B125" s="11">
        <v>19.2</v>
      </c>
      <c r="C125" s="11">
        <v>7</v>
      </c>
      <c r="D125" s="11">
        <v>250</v>
      </c>
      <c r="E125" s="11">
        <v>8</v>
      </c>
      <c r="F125" s="12">
        <f>B125/(C125+1)</f>
        <v>2.4</v>
      </c>
      <c r="G125" s="2">
        <f>B125*D125/(C125+1)/E125</f>
        <v>75</v>
      </c>
      <c r="H125" s="2">
        <f>2*(D125/(C125+1))*B125</f>
        <v>1200</v>
      </c>
      <c r="I125" s="47" t="s">
        <v>48</v>
      </c>
      <c r="J125" s="48"/>
      <c r="K125" s="48"/>
      <c r="L125" s="48"/>
      <c r="M125" s="49"/>
      <c r="O125" s="33"/>
    </row>
    <row r="126" spans="1:15" x14ac:dyDescent="0.2">
      <c r="A126" s="27" t="s">
        <v>46</v>
      </c>
      <c r="B126" s="7"/>
      <c r="C126" s="7"/>
      <c r="D126" s="7"/>
      <c r="E126" s="7"/>
      <c r="F126" s="7"/>
      <c r="G126" s="7"/>
      <c r="H126" s="7"/>
      <c r="I126" s="7"/>
      <c r="J126" s="7"/>
      <c r="O126" s="33"/>
    </row>
    <row r="127" spans="1:15" ht="25.5" x14ac:dyDescent="0.2">
      <c r="A127" s="4" t="s">
        <v>0</v>
      </c>
      <c r="B127" s="9" t="s">
        <v>11</v>
      </c>
      <c r="C127" s="9" t="s">
        <v>12</v>
      </c>
      <c r="D127" s="9" t="s">
        <v>13</v>
      </c>
      <c r="E127" s="9" t="s">
        <v>14</v>
      </c>
      <c r="F127" s="24" t="s">
        <v>45</v>
      </c>
      <c r="G127" s="10" t="s">
        <v>19</v>
      </c>
      <c r="H127" s="20" t="s">
        <v>21</v>
      </c>
      <c r="I127" s="20" t="s">
        <v>40</v>
      </c>
      <c r="J127" s="53" t="s">
        <v>49</v>
      </c>
      <c r="K127" s="50" t="s">
        <v>47</v>
      </c>
      <c r="L127" s="51"/>
      <c r="M127" s="51"/>
      <c r="N127" s="52"/>
      <c r="O127" s="33"/>
    </row>
    <row r="128" spans="1:15" x14ac:dyDescent="0.2">
      <c r="A128" s="8" t="s">
        <v>20</v>
      </c>
      <c r="B128" s="11">
        <v>19.2</v>
      </c>
      <c r="C128" s="11">
        <v>7</v>
      </c>
      <c r="D128" s="11">
        <v>375</v>
      </c>
      <c r="E128" s="11">
        <v>18</v>
      </c>
      <c r="F128" s="12">
        <f>B128/(C128+1)</f>
        <v>2.4</v>
      </c>
      <c r="G128" s="2">
        <f>B128*D128/(C128+1)/E128</f>
        <v>50</v>
      </c>
      <c r="H128" s="2">
        <f>(D128/(C128+1))*B128</f>
        <v>900</v>
      </c>
      <c r="I128" s="4">
        <f>CEILING(($B128*$D128)/(250*($C128+1)),1)</f>
        <v>4</v>
      </c>
      <c r="J128" s="2">
        <f>IF(AND($H128&gt;=500,$H128&lt;1000),2,IF(AND($H128&gt;=1000,$H128&lt;=2000),4,"INVALID DCO"))</f>
        <v>2</v>
      </c>
      <c r="K128" s="47" t="s">
        <v>48</v>
      </c>
      <c r="L128" s="48"/>
      <c r="M128" s="48"/>
      <c r="N128" s="49"/>
      <c r="O128" s="33"/>
    </row>
    <row r="129" spans="1:15" x14ac:dyDescent="0.2">
      <c r="A129" s="8" t="s">
        <v>20</v>
      </c>
      <c r="B129" s="11">
        <v>19.2</v>
      </c>
      <c r="C129" s="11">
        <v>2</v>
      </c>
      <c r="D129" s="11">
        <v>125</v>
      </c>
      <c r="E129" s="11">
        <v>16</v>
      </c>
      <c r="F129" s="12">
        <f>B129/(C129+1)</f>
        <v>6.3999999999999995</v>
      </c>
      <c r="G129" s="2">
        <f>B129*D129/(C129+1)/E129</f>
        <v>50</v>
      </c>
      <c r="H129" s="2">
        <f>(D129/(C129+1))*B129</f>
        <v>799.99999999999989</v>
      </c>
      <c r="I129" s="4">
        <f>CEILING(($B129*$D129)/(250*($C129+1)),1)</f>
        <v>4</v>
      </c>
      <c r="J129" s="54">
        <f>IF(AND($H129&gt;=500,$H129&lt;1000),2,IF(AND($H129&gt;=1000,$H129&lt;=2000),4,"INVALID DCO"))</f>
        <v>2</v>
      </c>
      <c r="K129" s="47" t="s">
        <v>50</v>
      </c>
      <c r="L129" s="48"/>
      <c r="M129" s="48"/>
      <c r="N129" s="49"/>
      <c r="O129" s="33"/>
    </row>
    <row r="130" spans="1:1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</sheetData>
  <conditionalFormatting sqref="F128 F120:F121 F98 F90:F91 F68 F60:F61 F38 F30:F31">
    <cfRule type="cellIs" dxfId="8" priority="12" operator="notBetween">
      <formula>0.5</formula>
      <formula>2.5</formula>
    </cfRule>
  </conditionalFormatting>
  <conditionalFormatting sqref="H30:H31 H60:H61 H90:H91 H120:H121 H128 H98:H99 H68 H38">
    <cfRule type="cellIs" dxfId="7" priority="11" operator="notBetween">
      <formula>500</formula>
      <formula>2000</formula>
    </cfRule>
  </conditionalFormatting>
  <conditionalFormatting sqref="F39">
    <cfRule type="cellIs" dxfId="6" priority="10" operator="notBetween">
      <formula>0.5</formula>
      <formula>2.5</formula>
    </cfRule>
  </conditionalFormatting>
  <conditionalFormatting sqref="F69">
    <cfRule type="cellIs" dxfId="5" priority="8" operator="notBetween">
      <formula>0.5</formula>
      <formula>2.5</formula>
    </cfRule>
  </conditionalFormatting>
  <conditionalFormatting sqref="F99">
    <cfRule type="cellIs" dxfId="4" priority="6" operator="notBetween">
      <formula>0.5</formula>
      <formula>2.5</formula>
    </cfRule>
  </conditionalFormatting>
  <conditionalFormatting sqref="F129">
    <cfRule type="cellIs" dxfId="3" priority="4" operator="notBetween">
      <formula>0.5</formula>
      <formula>2.5</formula>
    </cfRule>
  </conditionalFormatting>
  <conditionalFormatting sqref="H129">
    <cfRule type="cellIs" dxfId="2" priority="3" operator="notBetween">
      <formula>500</formula>
      <formula>2000</formula>
    </cfRule>
  </conditionalFormatting>
  <conditionalFormatting sqref="H69">
    <cfRule type="cellIs" dxfId="1" priority="2" operator="notBetween">
      <formula>500</formula>
      <formula>2000</formula>
    </cfRule>
  </conditionalFormatting>
  <conditionalFormatting sqref="H39">
    <cfRule type="cellIs" dxfId="0" priority="1" operator="notBetween">
      <formula>500</formula>
      <formula>2000</formula>
    </cfRule>
  </conditionalFormatting>
  <pageMargins left="0.75" right="0.75" top="1" bottom="1" header="0.5" footer="0.5"/>
  <pageSetup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15B59D540FA42BF1A6ACDDF998D33" ma:contentTypeVersion="1" ma:contentTypeDescription="Create a new document." ma:contentTypeScope="" ma:versionID="e9e1be51dc2bd28895f458518ae66037">
  <xsd:schema xmlns:xsd="http://www.w3.org/2001/XMLSchema" xmlns:xs="http://www.w3.org/2001/XMLSchema" xmlns:p="http://schemas.microsoft.com/office/2006/metadata/properties" xmlns:ns2="http://schemas.microsoft.com/sharepoint/v4" targetNamespace="http://schemas.microsoft.com/office/2006/metadata/properties" ma:root="true" ma:fieldsID="c79c8594d4fa4c9fd200c91a62336472" ns2:_=""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EEDD2-CDAF-4282-A11E-F2F1844BAD84}"/>
</file>

<file path=customXml/itemProps2.xml><?xml version="1.0" encoding="utf-8"?>
<ds:datastoreItem xmlns:ds="http://schemas.openxmlformats.org/officeDocument/2006/customXml" ds:itemID="{18A23902-E15F-4FAA-BF52-4EFF7D0415FD}"/>
</file>

<file path=customXml/itemProps3.xml><?xml version="1.0" encoding="utf-8"?>
<ds:datastoreItem xmlns:ds="http://schemas.openxmlformats.org/officeDocument/2006/customXml" ds:itemID="{0362D000-02C9-482A-A924-EA8D8AE60B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PG1.x</vt:lpstr>
      <vt:lpstr>PG1.x (optimized for jitter)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Doublesin, James</dc:creator>
  <cp:lastModifiedBy>Doublesin, James</cp:lastModifiedBy>
  <cp:lastPrinted>2012-05-21T21:21:27Z</cp:lastPrinted>
  <dcterms:created xsi:type="dcterms:W3CDTF">1996-10-14T23:33:28Z</dcterms:created>
  <dcterms:modified xsi:type="dcterms:W3CDTF">2014-08-15T15:40:16Z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0x0101000EF15B59D540FA42BF1A6ACDDF998D33</vt:lpwstr>
  </property>
</Properties>
</file>