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Length_Report" sheetId="1" r:id="rId1"/>
    <sheet name="Reference_from_Board" sheetId="2" state="hidden" r:id="rId2"/>
  </sheets>
  <calcPr calcId="145621"/>
</workbook>
</file>

<file path=xl/calcChain.xml><?xml version="1.0" encoding="utf-8"?>
<calcChain xmlns="http://schemas.openxmlformats.org/spreadsheetml/2006/main">
  <c r="L14" i="1" l="1"/>
  <c r="L13" i="1"/>
  <c r="J14" i="1"/>
  <c r="J13" i="1"/>
  <c r="H14" i="1"/>
  <c r="H13" i="1"/>
  <c r="H5" i="1"/>
  <c r="H6" i="1"/>
  <c r="H7" i="1"/>
  <c r="H8" i="1"/>
  <c r="H9" i="1"/>
  <c r="H10" i="1"/>
  <c r="H4" i="1"/>
  <c r="K5" i="1" l="1"/>
  <c r="K6" i="1"/>
  <c r="K7" i="1"/>
  <c r="K8" i="1"/>
  <c r="K9" i="1"/>
  <c r="K10" i="1"/>
  <c r="K4" i="1"/>
  <c r="M14" i="1"/>
  <c r="M13" i="1"/>
  <c r="N13" i="1" l="1"/>
  <c r="M5" i="1"/>
  <c r="M4" i="1"/>
  <c r="M6" i="1" l="1"/>
</calcChain>
</file>

<file path=xl/sharedStrings.xml><?xml version="1.0" encoding="utf-8"?>
<sst xmlns="http://schemas.openxmlformats.org/spreadsheetml/2006/main" count="127" uniqueCount="103">
  <si>
    <t>AM62A Package Signal Name</t>
  </si>
  <si>
    <t>Length (Mils)</t>
  </si>
  <si>
    <t>Termination to connector</t>
  </si>
  <si>
    <t>RGMII2_TX_CTL</t>
  </si>
  <si>
    <t>RGMII2_TXC</t>
  </si>
  <si>
    <t>RGMII2_TD0</t>
  </si>
  <si>
    <t>RGMII2_TD1</t>
  </si>
  <si>
    <t>RGMII2_RX_CTL</t>
  </si>
  <si>
    <t>RGMII2_RXC</t>
  </si>
  <si>
    <t>RGMII2_RD0</t>
  </si>
  <si>
    <t>RGMII2_RD1</t>
  </si>
  <si>
    <t>CPSW_RGMII2_TX_CTL</t>
  </si>
  <si>
    <t>AM62A to Termination/Conn.</t>
  </si>
  <si>
    <t>CPSW_RGMII2_TXC_R</t>
  </si>
  <si>
    <t>NA</t>
  </si>
  <si>
    <t>CPSW_RGMII2_TXC</t>
  </si>
  <si>
    <t>CPSW_RGMII2_TD0</t>
  </si>
  <si>
    <t>CPSW_RGMII2_TD1</t>
  </si>
  <si>
    <t>CPSW_RGMII2_RX_CTL</t>
  </si>
  <si>
    <t>CPSW_RGMII2_RXC</t>
  </si>
  <si>
    <t>CPSW_RGMII2_RD0</t>
  </si>
  <si>
    <t>CPSW_RGMII2_RD1</t>
  </si>
  <si>
    <t>RMII_TXEN</t>
  </si>
  <si>
    <t>RMII_CRS_DV</t>
  </si>
  <si>
    <t>RMII_TXD0</t>
  </si>
  <si>
    <t>RMII_TXD1</t>
  </si>
  <si>
    <t>RMII_RX_ER</t>
  </si>
  <si>
    <t>RMII_RXD0</t>
  </si>
  <si>
    <t>RMII_RXD1</t>
  </si>
  <si>
    <t>Buffer to Termination</t>
  </si>
  <si>
    <t>Termination to PHY/ Conn.</t>
  </si>
  <si>
    <t>Termination to Termination</t>
  </si>
  <si>
    <t>Total Length</t>
  </si>
  <si>
    <t>AM62A SKEVM Board</t>
  </si>
  <si>
    <t>RMII Daughter Card</t>
  </si>
  <si>
    <t>Minimum</t>
  </si>
  <si>
    <t>Maximum</t>
  </si>
  <si>
    <t>Delta</t>
  </si>
  <si>
    <t>Parameter</t>
  </si>
  <si>
    <t>Connector to PHY</t>
  </si>
  <si>
    <t>RMII_PHY_50MHz_R</t>
  </si>
  <si>
    <t>RMII_PHY_50MHz</t>
  </si>
  <si>
    <t>RMII_XI_R</t>
  </si>
  <si>
    <t>RMII_SoC_50MHz_R</t>
  </si>
  <si>
    <t>RMII_SoC_50MHz</t>
  </si>
  <si>
    <t>RMII_MAC_REFCLK</t>
  </si>
  <si>
    <t>Net Name</t>
  </si>
  <si>
    <t>Etch Length (mils)</t>
  </si>
  <si>
    <t>BUFF_RMII_REFCLK</t>
  </si>
  <si>
    <t>DGND</t>
  </si>
  <si>
    <t>EEPROM_A0</t>
  </si>
  <si>
    <t>EEPROM_A1</t>
  </si>
  <si>
    <t>EEPROM_A2</t>
  </si>
  <si>
    <t>EEPROM_WP</t>
  </si>
  <si>
    <t>N22791579</t>
  </si>
  <si>
    <t>N22791582</t>
  </si>
  <si>
    <t>N22820838</t>
  </si>
  <si>
    <t>N22823711</t>
  </si>
  <si>
    <t>N22823772</t>
  </si>
  <si>
    <t>N22823805</t>
  </si>
  <si>
    <t>N22838465</t>
  </si>
  <si>
    <t>N22838467</t>
  </si>
  <si>
    <t>N22838506</t>
  </si>
  <si>
    <t>N22841070</t>
  </si>
  <si>
    <t>N228581070</t>
  </si>
  <si>
    <t>RMII_BRD_DET</t>
  </si>
  <si>
    <t>RMII_COL</t>
  </si>
  <si>
    <t>RMII_INTN</t>
  </si>
  <si>
    <t>RMII_LED_1</t>
  </si>
  <si>
    <t>RMII_LINK_LED</t>
  </si>
  <si>
    <t>RMII_MDC</t>
  </si>
  <si>
    <t>RMII_MDC_R</t>
  </si>
  <si>
    <t>RMII_MDIO</t>
  </si>
  <si>
    <t>RMII_MDIO_R</t>
  </si>
  <si>
    <t>RMII_MODE_XI50</t>
  </si>
  <si>
    <t>RMII_PHY_50MHZ</t>
  </si>
  <si>
    <t>RMII_PHY_50MHZ_R</t>
  </si>
  <si>
    <t>RMII_PHY_OBSCLK</t>
  </si>
  <si>
    <t>RMII_PHY_OSC_CLK</t>
  </si>
  <si>
    <t>RMII_PHY_REFCLK</t>
  </si>
  <si>
    <t>RMII_RD_M</t>
  </si>
  <si>
    <t>RMII_RD_P</t>
  </si>
  <si>
    <t>RMII_REF_CLKIN</t>
  </si>
  <si>
    <t>RMII_RESETN</t>
  </si>
  <si>
    <t>RMII_RXD2</t>
  </si>
  <si>
    <t>RMII_RXD3</t>
  </si>
  <si>
    <t>RMII_SHLD_GND</t>
  </si>
  <si>
    <t>RMII_SOC_50MHZ</t>
  </si>
  <si>
    <t>RMII_SOC_50MHZ_R</t>
  </si>
  <si>
    <t>RMII_SPEED_LED</t>
  </si>
  <si>
    <t>RMII_TD_M</t>
  </si>
  <si>
    <t>RMII_TD_P</t>
  </si>
  <si>
    <t>RMII_XO_R</t>
  </si>
  <si>
    <t>SOC_I2C0_SCL</t>
  </si>
  <si>
    <t>SOC_I2C0_SDA</t>
  </si>
  <si>
    <t>VCC_3V3_SYS</t>
  </si>
  <si>
    <t>VCC_RMII_AVD33</t>
  </si>
  <si>
    <t>VCC_RMII_VDDIO</t>
  </si>
  <si>
    <t>VDD_1V0</t>
  </si>
  <si>
    <t>VDD_2V5</t>
  </si>
  <si>
    <t>XI</t>
  </si>
  <si>
    <t>XI_R</t>
  </si>
  <si>
    <t>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</si>
</sst>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0" fillId="0" borderId="10" xfId="0" applyBorder="1"/>
    <xf numFmtId="0" fontId="0" fillId="0" borderId="0" xfId="0" applyBorder="1" applyAlignment="1">
      <alignment horizontal="center" vertic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21" xfId="0" applyFont="1" applyBorder="1" applyAlignment="1">
      <alignment wrapText="1"/>
    </xf>
    <xf numFmtId="0" fontId="0" fillId="0" borderId="21" xfId="0" applyBorder="1"/>
    <xf numFmtId="0" fontId="0" fillId="0" borderId="21" xfId="0" applyBorder="1" applyAlignment="1">
      <alignment horizontal="right"/>
    </xf>
    <xf numFmtId="0" fontId="1" fillId="2" borderId="2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3" fillId="6" borderId="9" xfId="0" applyFont="1" applyFill="1" applyBorder="1"/>
    <xf numFmtId="0" fontId="3" fillId="2" borderId="9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tabSelected="1" zoomScale="70" zoomScaleNormal="70" workbookViewId="0">
      <selection activeCell="D25" sqref="D25"/>
    </sheetView>
  </sheetViews>
  <sheetFormatPr defaultRowHeight="14.5" x14ac:dyDescent="0.35"/>
  <cols>
    <col min="2" max="2" width="24.90625" bestFit="1" customWidth="1"/>
    <col min="3" max="3" width="26.54296875" style="3" bestFit="1" customWidth="1"/>
    <col min="4" max="4" width="12.1796875" style="3" bestFit="1" customWidth="1"/>
    <col min="5" max="5" width="22.90625" style="3" bestFit="1" customWidth="1"/>
    <col min="6" max="6" width="12.1796875" style="3" bestFit="1" customWidth="1"/>
    <col min="7" max="7" width="27.90625" style="3" bestFit="1" customWidth="1"/>
    <col min="8" max="8" width="12.1796875" style="3" bestFit="1" customWidth="1"/>
    <col min="9" max="9" width="23.81640625" style="3" bestFit="1" customWidth="1"/>
    <col min="10" max="10" width="11.6328125" style="3" bestFit="1" customWidth="1"/>
    <col min="11" max="11" width="23.6328125" style="3" bestFit="1" customWidth="1"/>
    <col min="12" max="13" width="12" bestFit="1" customWidth="1"/>
  </cols>
  <sheetData>
    <row r="1" spans="2:14" ht="15" thickBot="1" x14ac:dyDescent="0.4"/>
    <row r="2" spans="2:14" ht="15" thickBot="1" x14ac:dyDescent="0.4">
      <c r="B2" s="33" t="s">
        <v>33</v>
      </c>
      <c r="C2" s="34"/>
      <c r="D2" s="34"/>
      <c r="E2" s="34"/>
      <c r="F2" s="34"/>
      <c r="G2" s="35" t="s">
        <v>34</v>
      </c>
      <c r="H2" s="36"/>
      <c r="I2" s="36"/>
      <c r="J2" s="36"/>
      <c r="K2" s="36"/>
      <c r="L2" s="36"/>
      <c r="M2" s="37"/>
    </row>
    <row r="3" spans="2:14" x14ac:dyDescent="0.35">
      <c r="B3" s="6" t="s">
        <v>0</v>
      </c>
      <c r="C3" s="5" t="s">
        <v>12</v>
      </c>
      <c r="D3" s="5" t="s">
        <v>1</v>
      </c>
      <c r="E3" s="5" t="s">
        <v>2</v>
      </c>
      <c r="F3" s="41" t="s">
        <v>1</v>
      </c>
      <c r="G3" s="28" t="s">
        <v>39</v>
      </c>
      <c r="H3" s="29" t="s">
        <v>1</v>
      </c>
      <c r="I3" s="30"/>
      <c r="J3" s="30"/>
      <c r="K3" s="29" t="s">
        <v>32</v>
      </c>
      <c r="L3" s="31" t="s">
        <v>38</v>
      </c>
      <c r="M3" s="32" t="s">
        <v>1</v>
      </c>
    </row>
    <row r="4" spans="2:14" ht="15.5" x14ac:dyDescent="0.35">
      <c r="B4" s="15" t="s">
        <v>3</v>
      </c>
      <c r="C4" s="16" t="s">
        <v>11</v>
      </c>
      <c r="D4" s="16">
        <v>641.00379999999996</v>
      </c>
      <c r="E4" s="16" t="s">
        <v>14</v>
      </c>
      <c r="F4" s="42"/>
      <c r="G4" s="18" t="s">
        <v>22</v>
      </c>
      <c r="H4" s="18">
        <f>VLOOKUP(G4,Reference_from_Board!C:D,2,0)</f>
        <v>2700.2761999999998</v>
      </c>
      <c r="I4" s="20"/>
      <c r="J4" s="20"/>
      <c r="K4" s="43">
        <f>H4+F4+D4</f>
        <v>3341.2799999999997</v>
      </c>
      <c r="L4" s="44" t="s">
        <v>35</v>
      </c>
      <c r="M4" s="45">
        <f>MIN(K4:K10)</f>
        <v>3341.2799999999997</v>
      </c>
    </row>
    <row r="5" spans="2:14" ht="15.5" x14ac:dyDescent="0.35">
      <c r="B5" s="15" t="s">
        <v>4</v>
      </c>
      <c r="C5" s="16" t="s">
        <v>13</v>
      </c>
      <c r="D5" s="16">
        <v>197.5487</v>
      </c>
      <c r="E5" s="16" t="s">
        <v>15</v>
      </c>
      <c r="F5" s="42">
        <v>451.03530000000001</v>
      </c>
      <c r="G5" s="18" t="s">
        <v>23</v>
      </c>
      <c r="H5" s="18">
        <f>VLOOKUP(G5,Reference_from_Board!C:D,2,0)</f>
        <v>2700.6286</v>
      </c>
      <c r="I5" s="20"/>
      <c r="J5" s="20"/>
      <c r="K5" s="43">
        <f t="shared" ref="K5:K10" si="0">H5+F5+D5</f>
        <v>3349.2125999999998</v>
      </c>
      <c r="L5" s="44" t="s">
        <v>36</v>
      </c>
      <c r="M5" s="45">
        <f>MAX(K4:K10)</f>
        <v>3349.2125999999998</v>
      </c>
    </row>
    <row r="6" spans="2:14" ht="15.5" x14ac:dyDescent="0.35">
      <c r="B6" s="15" t="s">
        <v>5</v>
      </c>
      <c r="C6" s="16" t="s">
        <v>16</v>
      </c>
      <c r="D6" s="16">
        <v>642.08510000000001</v>
      </c>
      <c r="E6" s="16" t="s">
        <v>14</v>
      </c>
      <c r="F6" s="42"/>
      <c r="G6" s="18" t="s">
        <v>24</v>
      </c>
      <c r="H6" s="18">
        <f>VLOOKUP(G6,Reference_from_Board!C:D,2,0)</f>
        <v>2700.0273999999999</v>
      </c>
      <c r="I6" s="20"/>
      <c r="J6" s="20"/>
      <c r="K6" s="43">
        <f t="shared" si="0"/>
        <v>3342.1125000000002</v>
      </c>
      <c r="L6" s="44" t="s">
        <v>37</v>
      </c>
      <c r="M6" s="46">
        <f>M5-M4</f>
        <v>7.9326000000000931</v>
      </c>
    </row>
    <row r="7" spans="2:14" ht="15.5" x14ac:dyDescent="0.35">
      <c r="B7" s="15" t="s">
        <v>6</v>
      </c>
      <c r="C7" s="16" t="s">
        <v>17</v>
      </c>
      <c r="D7" s="16">
        <v>641.37840000000006</v>
      </c>
      <c r="E7" s="16" t="s">
        <v>14</v>
      </c>
      <c r="F7" s="42"/>
      <c r="G7" s="18" t="s">
        <v>25</v>
      </c>
      <c r="H7" s="18">
        <f>VLOOKUP(G7,Reference_from_Board!C:D,2,0)</f>
        <v>2700.3294000000001</v>
      </c>
      <c r="I7" s="20"/>
      <c r="J7" s="20"/>
      <c r="K7" s="43">
        <f t="shared" si="0"/>
        <v>3341.7078000000001</v>
      </c>
      <c r="L7" s="47"/>
      <c r="M7" s="48"/>
    </row>
    <row r="8" spans="2:14" ht="15.5" x14ac:dyDescent="0.35">
      <c r="B8" s="15" t="s">
        <v>7</v>
      </c>
      <c r="C8" s="16" t="s">
        <v>18</v>
      </c>
      <c r="D8" s="16">
        <v>799.19230000000005</v>
      </c>
      <c r="E8" s="16" t="s">
        <v>14</v>
      </c>
      <c r="F8" s="42"/>
      <c r="G8" s="18" t="s">
        <v>26</v>
      </c>
      <c r="H8" s="18">
        <f>VLOOKUP(G8,Reference_from_Board!C:D,2,0)</f>
        <v>2543.2739999999999</v>
      </c>
      <c r="I8" s="20"/>
      <c r="J8" s="20"/>
      <c r="K8" s="43">
        <f t="shared" si="0"/>
        <v>3342.4663</v>
      </c>
      <c r="L8" s="47"/>
      <c r="M8" s="48"/>
    </row>
    <row r="9" spans="2:14" ht="15.5" x14ac:dyDescent="0.35">
      <c r="B9" s="15" t="s">
        <v>9</v>
      </c>
      <c r="C9" s="16" t="s">
        <v>20</v>
      </c>
      <c r="D9" s="16">
        <v>804.01099999999997</v>
      </c>
      <c r="E9" s="16" t="s">
        <v>14</v>
      </c>
      <c r="F9" s="42"/>
      <c r="G9" s="18" t="s">
        <v>27</v>
      </c>
      <c r="H9" s="18">
        <f>VLOOKUP(G9,Reference_from_Board!C:D,2,0)</f>
        <v>2542.9692</v>
      </c>
      <c r="I9" s="20"/>
      <c r="J9" s="20"/>
      <c r="K9" s="43">
        <f t="shared" si="0"/>
        <v>3346.9802</v>
      </c>
      <c r="L9" s="47"/>
      <c r="M9" s="48"/>
    </row>
    <row r="10" spans="2:14" ht="15.5" x14ac:dyDescent="0.35">
      <c r="B10" s="15" t="s">
        <v>10</v>
      </c>
      <c r="C10" s="16" t="s">
        <v>21</v>
      </c>
      <c r="D10" s="16">
        <v>803.22280000000001</v>
      </c>
      <c r="E10" s="16" t="s">
        <v>14</v>
      </c>
      <c r="F10" s="42"/>
      <c r="G10" s="18" t="s">
        <v>28</v>
      </c>
      <c r="H10" s="18">
        <f>VLOOKUP(G10,Reference_from_Board!C:D,2,0)</f>
        <v>2543.8069999999998</v>
      </c>
      <c r="I10" s="20"/>
      <c r="J10" s="20"/>
      <c r="K10" s="43">
        <f t="shared" si="0"/>
        <v>3347.0297999999998</v>
      </c>
      <c r="L10" s="47"/>
      <c r="M10" s="48"/>
    </row>
    <row r="11" spans="2:14" x14ac:dyDescent="0.35">
      <c r="B11" s="7"/>
      <c r="C11" s="8"/>
      <c r="D11" s="8"/>
      <c r="E11" s="8"/>
      <c r="F11" s="8"/>
      <c r="G11" s="13"/>
      <c r="H11" s="8"/>
      <c r="I11" s="8"/>
      <c r="J11" s="8"/>
      <c r="K11" s="2"/>
      <c r="L11" s="11"/>
      <c r="M11" s="12"/>
    </row>
    <row r="12" spans="2:14" x14ac:dyDescent="0.35">
      <c r="B12" s="9" t="s">
        <v>0</v>
      </c>
      <c r="C12" s="1" t="s">
        <v>12</v>
      </c>
      <c r="D12" s="1" t="s">
        <v>1</v>
      </c>
      <c r="E12" s="8"/>
      <c r="F12" s="8"/>
      <c r="G12" s="10" t="s">
        <v>29</v>
      </c>
      <c r="H12" s="1" t="s">
        <v>1</v>
      </c>
      <c r="I12" s="1" t="s">
        <v>31</v>
      </c>
      <c r="J12" s="1" t="s">
        <v>1</v>
      </c>
      <c r="K12" s="1" t="s">
        <v>30</v>
      </c>
      <c r="L12" s="4" t="s">
        <v>1</v>
      </c>
      <c r="M12" s="14" t="s">
        <v>32</v>
      </c>
    </row>
    <row r="13" spans="2:14" ht="15.5" x14ac:dyDescent="0.35">
      <c r="B13" s="15" t="s">
        <v>8</v>
      </c>
      <c r="C13" s="16" t="s">
        <v>19</v>
      </c>
      <c r="D13" s="16">
        <v>801.05280000000005</v>
      </c>
      <c r="E13" s="17"/>
      <c r="F13" s="17"/>
      <c r="G13" s="18" t="s">
        <v>43</v>
      </c>
      <c r="H13" s="19">
        <f>VLOOKUP(G13,Reference_from_Board!C:D,2,0)</f>
        <v>62.157699999999998</v>
      </c>
      <c r="I13" s="19" t="s">
        <v>44</v>
      </c>
      <c r="J13" s="19">
        <f>VLOOKUP(I13,Reference_from_Board!C:D,2,0)</f>
        <v>256.55619999999999</v>
      </c>
      <c r="K13" s="19" t="s">
        <v>45</v>
      </c>
      <c r="L13" s="19">
        <f>VLOOKUP(K13,Reference_from_Board!C:D,2,0)</f>
        <v>551.24990000000003</v>
      </c>
      <c r="M13" s="21">
        <f>L13+J13+H13+D13</f>
        <v>1671.0165999999999</v>
      </c>
      <c r="N13">
        <f>M13+M14</f>
        <v>3344.6607000000004</v>
      </c>
    </row>
    <row r="14" spans="2:14" ht="16" thickBot="1" x14ac:dyDescent="0.4">
      <c r="B14" s="25"/>
      <c r="C14" s="26"/>
      <c r="D14" s="26"/>
      <c r="E14" s="27"/>
      <c r="F14" s="27"/>
      <c r="G14" s="22" t="s">
        <v>40</v>
      </c>
      <c r="H14" s="23">
        <f>VLOOKUP(G14,Reference_from_Board!C:D,2,0)</f>
        <v>71.826999999999998</v>
      </c>
      <c r="I14" s="23" t="s">
        <v>41</v>
      </c>
      <c r="J14" s="23">
        <f>VLOOKUP(I14,Reference_from_Board!C:D,2,0)</f>
        <v>1431.9299000000001</v>
      </c>
      <c r="K14" s="23" t="s">
        <v>42</v>
      </c>
      <c r="L14" s="23">
        <f>VLOOKUP(K14,Reference_from_Board!C:D,2,0)</f>
        <v>169.88720000000001</v>
      </c>
      <c r="M14" s="24">
        <f>L14+J14+H14</f>
        <v>1673.6441000000002</v>
      </c>
    </row>
  </sheetData>
  <mergeCells count="2">
    <mergeCell ref="B2:F2"/>
    <mergeCell ref="G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65"/>
  <sheetViews>
    <sheetView workbookViewId="0">
      <selection activeCell="F8" sqref="F8"/>
    </sheetView>
  </sheetViews>
  <sheetFormatPr defaultRowHeight="14.5" x14ac:dyDescent="0.35"/>
  <cols>
    <col min="3" max="3" width="27.36328125" bestFit="1" customWidth="1"/>
    <col min="4" max="4" width="15.7265625" bestFit="1" customWidth="1"/>
  </cols>
  <sheetData>
    <row r="1" spans="3:4" x14ac:dyDescent="0.35">
      <c r="C1" s="38" t="s">
        <v>46</v>
      </c>
      <c r="D1" s="38" t="s">
        <v>47</v>
      </c>
    </row>
    <row r="2" spans="3:4" x14ac:dyDescent="0.35">
      <c r="C2" s="39" t="s">
        <v>48</v>
      </c>
      <c r="D2" s="40">
        <v>419.78250000000003</v>
      </c>
    </row>
    <row r="3" spans="3:4" x14ac:dyDescent="0.35">
      <c r="C3" s="39" t="s">
        <v>49</v>
      </c>
      <c r="D3" s="40">
        <v>2230.6770999999999</v>
      </c>
    </row>
    <row r="4" spans="3:4" x14ac:dyDescent="0.35">
      <c r="C4" s="39" t="s">
        <v>50</v>
      </c>
      <c r="D4" s="40">
        <v>51.330199999999998</v>
      </c>
    </row>
    <row r="5" spans="3:4" x14ac:dyDescent="0.35">
      <c r="C5" s="39" t="s">
        <v>51</v>
      </c>
      <c r="D5" s="40">
        <v>44.986499999999999</v>
      </c>
    </row>
    <row r="6" spans="3:4" x14ac:dyDescent="0.35">
      <c r="C6" s="39" t="s">
        <v>52</v>
      </c>
      <c r="D6" s="40">
        <v>49.128700000000002</v>
      </c>
    </row>
    <row r="7" spans="3:4" x14ac:dyDescent="0.35">
      <c r="C7" s="39" t="s">
        <v>53</v>
      </c>
      <c r="D7" s="40">
        <v>49.921300000000002</v>
      </c>
    </row>
    <row r="8" spans="3:4" x14ac:dyDescent="0.35">
      <c r="C8" s="39" t="s">
        <v>54</v>
      </c>
      <c r="D8" s="40">
        <v>98.219300000000004</v>
      </c>
    </row>
    <row r="9" spans="3:4" x14ac:dyDescent="0.35">
      <c r="C9" s="39" t="s">
        <v>55</v>
      </c>
      <c r="D9" s="40">
        <v>57.374000000000002</v>
      </c>
    </row>
    <row r="10" spans="3:4" x14ac:dyDescent="0.35">
      <c r="C10" s="39" t="s">
        <v>56</v>
      </c>
      <c r="D10" s="40">
        <v>130.75389999999999</v>
      </c>
    </row>
    <row r="11" spans="3:4" x14ac:dyDescent="0.35">
      <c r="C11" s="39" t="s">
        <v>57</v>
      </c>
      <c r="D11" s="40">
        <v>50.433199999999999</v>
      </c>
    </row>
    <row r="12" spans="3:4" x14ac:dyDescent="0.35">
      <c r="C12" s="39" t="s">
        <v>58</v>
      </c>
      <c r="D12" s="40">
        <v>52.614100000000001</v>
      </c>
    </row>
    <row r="13" spans="3:4" x14ac:dyDescent="0.35">
      <c r="C13" s="39" t="s">
        <v>59</v>
      </c>
      <c r="D13" s="40">
        <v>61.743499999999997</v>
      </c>
    </row>
    <row r="14" spans="3:4" x14ac:dyDescent="0.35">
      <c r="C14" s="39" t="s">
        <v>60</v>
      </c>
      <c r="D14" s="40">
        <v>734.13189999999997</v>
      </c>
    </row>
    <row r="15" spans="3:4" x14ac:dyDescent="0.35">
      <c r="C15" s="39" t="s">
        <v>61</v>
      </c>
      <c r="D15" s="40">
        <v>461.96890000000002</v>
      </c>
    </row>
    <row r="16" spans="3:4" x14ac:dyDescent="0.35">
      <c r="C16" s="39" t="s">
        <v>62</v>
      </c>
      <c r="D16" s="40">
        <v>0</v>
      </c>
    </row>
    <row r="17" spans="3:4" x14ac:dyDescent="0.35">
      <c r="C17" s="39" t="s">
        <v>63</v>
      </c>
      <c r="D17" s="40">
        <v>0</v>
      </c>
    </row>
    <row r="18" spans="3:4" x14ac:dyDescent="0.35">
      <c r="C18" s="39" t="s">
        <v>64</v>
      </c>
      <c r="D18" s="40">
        <v>49.969099999999997</v>
      </c>
    </row>
    <row r="19" spans="3:4" x14ac:dyDescent="0.35">
      <c r="C19" s="39" t="s">
        <v>65</v>
      </c>
      <c r="D19" s="40">
        <v>71.654899999999998</v>
      </c>
    </row>
    <row r="20" spans="3:4" x14ac:dyDescent="0.35">
      <c r="C20" s="39" t="s">
        <v>66</v>
      </c>
      <c r="D20" s="40">
        <v>111.15300000000001</v>
      </c>
    </row>
    <row r="21" spans="3:4" x14ac:dyDescent="0.35">
      <c r="C21" s="39" t="s">
        <v>23</v>
      </c>
      <c r="D21" s="40">
        <v>2700.6286</v>
      </c>
    </row>
    <row r="22" spans="3:4" x14ac:dyDescent="0.35">
      <c r="C22" s="39" t="s">
        <v>67</v>
      </c>
      <c r="D22" s="40">
        <v>1395.6766</v>
      </c>
    </row>
    <row r="23" spans="3:4" x14ac:dyDescent="0.35">
      <c r="C23" s="39" t="s">
        <v>68</v>
      </c>
      <c r="D23" s="40">
        <v>578.0498</v>
      </c>
    </row>
    <row r="24" spans="3:4" x14ac:dyDescent="0.35">
      <c r="C24" s="39" t="s">
        <v>69</v>
      </c>
      <c r="D24" s="40">
        <v>1263.1017999999999</v>
      </c>
    </row>
    <row r="25" spans="3:4" x14ac:dyDescent="0.35">
      <c r="C25" s="39" t="s">
        <v>45</v>
      </c>
      <c r="D25" s="40">
        <v>551.24990000000003</v>
      </c>
    </row>
    <row r="26" spans="3:4" x14ac:dyDescent="0.35">
      <c r="C26" s="39" t="s">
        <v>70</v>
      </c>
      <c r="D26" s="40">
        <v>1256.9512</v>
      </c>
    </row>
    <row r="27" spans="3:4" x14ac:dyDescent="0.35">
      <c r="C27" s="39" t="s">
        <v>71</v>
      </c>
      <c r="D27" s="40">
        <v>89.799199999999999</v>
      </c>
    </row>
    <row r="28" spans="3:4" x14ac:dyDescent="0.35">
      <c r="C28" s="39" t="s">
        <v>72</v>
      </c>
      <c r="D28" s="40">
        <v>1195.5343</v>
      </c>
    </row>
    <row r="29" spans="3:4" x14ac:dyDescent="0.35">
      <c r="C29" s="39" t="s">
        <v>73</v>
      </c>
      <c r="D29" s="40">
        <v>85.115200000000002</v>
      </c>
    </row>
    <row r="30" spans="3:4" x14ac:dyDescent="0.35">
      <c r="C30" s="39" t="s">
        <v>74</v>
      </c>
      <c r="D30" s="40">
        <v>159.0025</v>
      </c>
    </row>
    <row r="31" spans="3:4" x14ac:dyDescent="0.35">
      <c r="C31" s="39" t="s">
        <v>75</v>
      </c>
      <c r="D31" s="40">
        <v>1431.9299000000001</v>
      </c>
    </row>
    <row r="32" spans="3:4" x14ac:dyDescent="0.35">
      <c r="C32" s="39" t="s">
        <v>76</v>
      </c>
      <c r="D32" s="40">
        <v>71.826999999999998</v>
      </c>
    </row>
    <row r="33" spans="3:4" x14ac:dyDescent="0.35">
      <c r="C33" s="39" t="s">
        <v>77</v>
      </c>
      <c r="D33" s="40">
        <v>833.59429999999998</v>
      </c>
    </row>
    <row r="34" spans="3:4" x14ac:dyDescent="0.35">
      <c r="C34" s="39" t="s">
        <v>78</v>
      </c>
      <c r="D34" s="40">
        <v>684.02300000000002</v>
      </c>
    </row>
    <row r="35" spans="3:4" x14ac:dyDescent="0.35">
      <c r="C35" s="39" t="s">
        <v>79</v>
      </c>
      <c r="D35" s="40">
        <v>17.011199999999999</v>
      </c>
    </row>
    <row r="36" spans="3:4" x14ac:dyDescent="0.35">
      <c r="C36" s="39" t="s">
        <v>80</v>
      </c>
      <c r="D36" s="40">
        <v>518.6694</v>
      </c>
    </row>
    <row r="37" spans="3:4" x14ac:dyDescent="0.35">
      <c r="C37" s="39" t="s">
        <v>81</v>
      </c>
      <c r="D37" s="40">
        <v>519.07799999999997</v>
      </c>
    </row>
    <row r="38" spans="3:4" x14ac:dyDescent="0.35">
      <c r="C38" s="39" t="s">
        <v>82</v>
      </c>
      <c r="D38" s="40">
        <v>239.07220000000001</v>
      </c>
    </row>
    <row r="39" spans="3:4" x14ac:dyDescent="0.35">
      <c r="C39" s="39" t="s">
        <v>83</v>
      </c>
      <c r="D39" s="40">
        <v>1639.0947000000001</v>
      </c>
    </row>
    <row r="40" spans="3:4" x14ac:dyDescent="0.35">
      <c r="C40" s="39" t="s">
        <v>27</v>
      </c>
      <c r="D40" s="40">
        <v>2542.9692</v>
      </c>
    </row>
    <row r="41" spans="3:4" x14ac:dyDescent="0.35">
      <c r="C41" s="39" t="s">
        <v>28</v>
      </c>
      <c r="D41" s="40">
        <v>2543.8069999999998</v>
      </c>
    </row>
    <row r="42" spans="3:4" x14ac:dyDescent="0.35">
      <c r="C42" s="39" t="s">
        <v>84</v>
      </c>
      <c r="D42" s="40">
        <v>142.13820000000001</v>
      </c>
    </row>
    <row r="43" spans="3:4" x14ac:dyDescent="0.35">
      <c r="C43" s="39" t="s">
        <v>85</v>
      </c>
      <c r="D43" s="40">
        <v>117.575</v>
      </c>
    </row>
    <row r="44" spans="3:4" x14ac:dyDescent="0.35">
      <c r="C44" s="39" t="s">
        <v>26</v>
      </c>
      <c r="D44" s="40">
        <v>2543.2739999999999</v>
      </c>
    </row>
    <row r="45" spans="3:4" x14ac:dyDescent="0.35">
      <c r="C45" s="39" t="s">
        <v>86</v>
      </c>
      <c r="D45" s="40">
        <v>0</v>
      </c>
    </row>
    <row r="46" spans="3:4" x14ac:dyDescent="0.35">
      <c r="C46" s="39" t="s">
        <v>87</v>
      </c>
      <c r="D46" s="40">
        <v>256.55619999999999</v>
      </c>
    </row>
    <row r="47" spans="3:4" x14ac:dyDescent="0.35">
      <c r="C47" s="39" t="s">
        <v>88</v>
      </c>
      <c r="D47" s="40">
        <v>62.157699999999998</v>
      </c>
    </row>
    <row r="48" spans="3:4" x14ac:dyDescent="0.35">
      <c r="C48" s="39" t="s">
        <v>89</v>
      </c>
      <c r="D48" s="40">
        <v>1053.0995</v>
      </c>
    </row>
    <row r="49" spans="3:4" x14ac:dyDescent="0.35">
      <c r="C49" s="39" t="s">
        <v>90</v>
      </c>
      <c r="D49" s="40">
        <v>563.74549999999999</v>
      </c>
    </row>
    <row r="50" spans="3:4" x14ac:dyDescent="0.35">
      <c r="C50" s="39" t="s">
        <v>91</v>
      </c>
      <c r="D50" s="40">
        <v>563.02160000000003</v>
      </c>
    </row>
    <row r="51" spans="3:4" x14ac:dyDescent="0.35">
      <c r="C51" s="39" t="s">
        <v>24</v>
      </c>
      <c r="D51" s="40">
        <v>2700.0273999999999</v>
      </c>
    </row>
    <row r="52" spans="3:4" x14ac:dyDescent="0.35">
      <c r="C52" s="39" t="s">
        <v>25</v>
      </c>
      <c r="D52" s="40">
        <v>2700.3294000000001</v>
      </c>
    </row>
    <row r="53" spans="3:4" x14ac:dyDescent="0.35">
      <c r="C53" s="39" t="s">
        <v>22</v>
      </c>
      <c r="D53" s="40">
        <v>2700.2761999999998</v>
      </c>
    </row>
    <row r="54" spans="3:4" x14ac:dyDescent="0.35">
      <c r="C54" s="39" t="s">
        <v>42</v>
      </c>
      <c r="D54" s="40">
        <v>169.88720000000001</v>
      </c>
    </row>
    <row r="55" spans="3:4" x14ac:dyDescent="0.35">
      <c r="C55" s="39" t="s">
        <v>92</v>
      </c>
      <c r="D55" s="40">
        <v>99.107600000000005</v>
      </c>
    </row>
    <row r="56" spans="3:4" x14ac:dyDescent="0.35">
      <c r="C56" s="39" t="s">
        <v>93</v>
      </c>
      <c r="D56" s="40">
        <v>731.42629999999997</v>
      </c>
    </row>
    <row r="57" spans="3:4" x14ac:dyDescent="0.35">
      <c r="C57" s="39" t="s">
        <v>94</v>
      </c>
      <c r="D57" s="40">
        <v>732.39350000000002</v>
      </c>
    </row>
    <row r="58" spans="3:4" x14ac:dyDescent="0.35">
      <c r="C58" s="39" t="s">
        <v>95</v>
      </c>
      <c r="D58" s="40">
        <v>445.56819999999999</v>
      </c>
    </row>
    <row r="59" spans="3:4" x14ac:dyDescent="0.35">
      <c r="C59" s="39" t="s">
        <v>96</v>
      </c>
      <c r="D59" s="40">
        <v>506.67529999999999</v>
      </c>
    </row>
    <row r="60" spans="3:4" x14ac:dyDescent="0.35">
      <c r="C60" s="39" t="s">
        <v>97</v>
      </c>
      <c r="D60" s="40">
        <v>1415.2514000000001</v>
      </c>
    </row>
    <row r="61" spans="3:4" x14ac:dyDescent="0.35">
      <c r="C61" s="39" t="s">
        <v>98</v>
      </c>
      <c r="D61" s="40">
        <v>32.240200000000002</v>
      </c>
    </row>
    <row r="62" spans="3:4" x14ac:dyDescent="0.35">
      <c r="C62" s="39" t="s">
        <v>99</v>
      </c>
      <c r="D62" s="40">
        <v>0</v>
      </c>
    </row>
    <row r="63" spans="3:4" x14ac:dyDescent="0.35">
      <c r="C63" s="39" t="s">
        <v>100</v>
      </c>
      <c r="D63" s="40">
        <v>189.0591</v>
      </c>
    </row>
    <row r="64" spans="3:4" x14ac:dyDescent="0.35">
      <c r="C64" s="39" t="s">
        <v>101</v>
      </c>
      <c r="D64" s="40">
        <v>17.023700000000002</v>
      </c>
    </row>
    <row r="65" spans="3:4" x14ac:dyDescent="0.35">
      <c r="C65" s="39" t="s">
        <v>102</v>
      </c>
      <c r="D65" s="40">
        <v>199.15170000000001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Length_Report</vt:lpstr>
      <vt:lpstr>Reference_from_Board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2022-10-17T13:58:23Z</dcterms:modified>
</cp:coreProperties>
</file>