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work\doc\AN\template\inline ECC\"/>
    </mc:Choice>
  </mc:AlternateContent>
  <xr:revisionPtr revIDLastSave="0" documentId="13_ncr:1_{95778D1B-1E5E-4E32-9478-BE461A704C4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DA4VE" sheetId="3" r:id="rId1"/>
    <sheet name="TDA4VM" sheetId="5" r:id="rId2"/>
    <sheet name="DRA821 DRA829 TDA4VEN AM62P AM6" sheetId="2" r:id="rId3"/>
    <sheet name="AM64AM62AM62L " sheetId="1" r:id="rId4"/>
  </sheets>
  <definedNames>
    <definedName name="_Toc234407031" localSheetId="0">TDA4VE!$A$45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5" l="1"/>
  <c r="A30" i="5" s="1"/>
  <c r="B29" i="5" s="1"/>
  <c r="C29" i="5" s="1"/>
  <c r="D29" i="5" s="1"/>
  <c r="E29" i="5" s="1"/>
  <c r="B30" i="5" s="1"/>
  <c r="C30" i="5" s="1"/>
  <c r="D30" i="5" s="1"/>
  <c r="E30" i="5" s="1"/>
  <c r="B31" i="5" s="1"/>
  <c r="C31" i="5" s="1"/>
  <c r="D31" i="5" s="1"/>
  <c r="E31" i="5" s="1"/>
  <c r="B32" i="5" s="1"/>
  <c r="C32" i="5" s="1"/>
  <c r="D32" i="5" s="1"/>
  <c r="E32" i="5" s="1"/>
  <c r="D2" i="5"/>
  <c r="A25" i="5" s="1"/>
  <c r="B24" i="5" s="1"/>
  <c r="C24" i="5" s="1"/>
  <c r="D24" i="5" s="1"/>
  <c r="E24" i="5" s="1"/>
  <c r="B25" i="5" s="1"/>
  <c r="C25" i="5" s="1"/>
  <c r="D25" i="5" s="1"/>
  <c r="E25" i="5" s="1"/>
  <c r="B26" i="5" s="1"/>
  <c r="C26" i="5" s="1"/>
  <c r="D26" i="5" s="1"/>
  <c r="E26" i="5" s="1"/>
  <c r="B27" i="5" s="1"/>
  <c r="C27" i="5" s="1"/>
  <c r="D27" i="5" s="1"/>
  <c r="E27" i="5" s="1"/>
  <c r="E2" i="2"/>
  <c r="A28" i="2" s="1"/>
  <c r="B27" i="2" s="1"/>
  <c r="D2" i="2"/>
  <c r="A25" i="2" s="1"/>
  <c r="B24" i="2" s="1"/>
  <c r="E2" i="1"/>
  <c r="B42" i="1" s="1"/>
  <c r="D2" i="1"/>
  <c r="B41" i="1" s="1"/>
  <c r="E3" i="3"/>
  <c r="A42" i="3" s="1"/>
  <c r="E2" i="3"/>
  <c r="A32" i="3" s="1"/>
  <c r="D2" i="3"/>
  <c r="A27" i="3" s="1"/>
  <c r="D3" i="3"/>
  <c r="A37" i="3" s="1"/>
  <c r="C41" i="1" l="1"/>
  <c r="D41" i="1" s="1"/>
  <c r="E41" i="1" s="1"/>
  <c r="C27" i="2"/>
  <c r="D27" i="2" s="1"/>
  <c r="E27" i="2" s="1"/>
  <c r="B28" i="2" s="1"/>
  <c r="C24" i="2"/>
  <c r="D24" i="2" s="1"/>
  <c r="E24" i="2" s="1"/>
  <c r="B25" i="2" s="1"/>
  <c r="C25" i="2" s="1"/>
  <c r="D25" i="2" s="1"/>
  <c r="E25" i="2" s="1"/>
  <c r="B25" i="3"/>
  <c r="C25" i="3" s="1"/>
  <c r="D25" i="3" s="1"/>
  <c r="E25" i="3" s="1"/>
  <c r="B26" i="3" s="1"/>
  <c r="C26" i="3" s="1"/>
  <c r="D26" i="3" s="1"/>
  <c r="E26" i="3" s="1"/>
  <c r="B27" i="3" s="1"/>
  <c r="C27" i="3" s="1"/>
  <c r="D27" i="3" s="1"/>
  <c r="E27" i="3" s="1"/>
  <c r="B28" i="3" s="1"/>
  <c r="C28" i="3" s="1"/>
  <c r="D28" i="3" s="1"/>
  <c r="E28" i="3" s="1"/>
  <c r="C42" i="1"/>
  <c r="D42" i="1" s="1"/>
  <c r="E42" i="1" s="1"/>
  <c r="B35" i="3"/>
  <c r="C35" i="3" s="1"/>
  <c r="D35" i="3" s="1"/>
  <c r="E35" i="3" s="1"/>
  <c r="B30" i="3"/>
  <c r="C30" i="3" s="1"/>
  <c r="D30" i="3" s="1"/>
  <c r="E30" i="3" s="1"/>
  <c r="B31" i="3" s="1"/>
  <c r="C31" i="3" s="1"/>
  <c r="D31" i="3" s="1"/>
  <c r="E31" i="3" s="1"/>
  <c r="B32" i="3" s="1"/>
  <c r="C32" i="3" s="1"/>
  <c r="D32" i="3" s="1"/>
  <c r="E32" i="3" s="1"/>
  <c r="B33" i="3" s="1"/>
  <c r="C33" i="3" s="1"/>
  <c r="D33" i="3" s="1"/>
  <c r="E33" i="3" s="1"/>
  <c r="B40" i="3"/>
  <c r="C40" i="3" s="1"/>
  <c r="D40" i="3" s="1"/>
  <c r="E40" i="3" s="1"/>
  <c r="B41" i="3" s="1"/>
  <c r="C41" i="3" s="1"/>
  <c r="D41" i="3" s="1"/>
  <c r="E41" i="3" s="1"/>
  <c r="B42" i="3" s="1"/>
  <c r="C42" i="3" s="1"/>
  <c r="D42" i="3" s="1"/>
  <c r="E42" i="3" s="1"/>
  <c r="B43" i="3" s="1"/>
  <c r="C43" i="3" s="1"/>
  <c r="D43" i="3" s="1"/>
  <c r="E43" i="3" s="1"/>
  <c r="C28" i="2" l="1"/>
  <c r="D28" i="2" s="1"/>
  <c r="E28" i="2" s="1"/>
  <c r="B36" i="3"/>
  <c r="C36" i="3" s="1"/>
  <c r="D36" i="3" s="1"/>
  <c r="E36" i="3" s="1"/>
  <c r="B37" i="3" s="1"/>
  <c r="C37" i="3" s="1"/>
  <c r="D37" i="3" s="1"/>
  <c r="E37" i="3" s="1"/>
  <c r="B38" i="3" s="1"/>
  <c r="C38" i="3" s="1"/>
  <c r="D38" i="3" s="1"/>
  <c r="E38" i="3" s="1"/>
</calcChain>
</file>

<file path=xl/sharedStrings.xml><?xml version="1.0" encoding="utf-8"?>
<sst xmlns="http://schemas.openxmlformats.org/spreadsheetml/2006/main" count="376" uniqueCount="102">
  <si>
    <t>DDR0</t>
  </si>
  <si>
    <t>DDR Instance</t>
  </si>
  <si>
    <t>ADR_LOG_REG</t>
  </si>
  <si>
    <t>ERR_MSK_LOG_REG</t>
  </si>
  <si>
    <t>0x1</t>
  </si>
  <si>
    <t>DDR1</t>
  </si>
  <si>
    <t>0x0</t>
  </si>
  <si>
    <t>0x20</t>
  </si>
  <si>
    <t>0x40</t>
  </si>
  <si>
    <t>0x60</t>
  </si>
  <si>
    <t>0x80</t>
  </si>
  <si>
    <t>0x100</t>
  </si>
  <si>
    <t>0x120</t>
  </si>
  <si>
    <t>0x140</t>
  </si>
  <si>
    <t>0x160</t>
  </si>
  <si>
    <t>DataA</t>
  </si>
  <si>
    <t>DataB</t>
  </si>
  <si>
    <t>0x200</t>
  </si>
  <si>
    <t>0xA0</t>
  </si>
  <si>
    <t>ECCB</t>
  </si>
  <si>
    <t>0xC0</t>
  </si>
  <si>
    <t>0xE0</t>
  </si>
  <si>
    <t>0x580</t>
  </si>
  <si>
    <t>0x5C0</t>
  </si>
  <si>
    <t>Space without ECC</t>
  </si>
  <si>
    <t>Space with ECC</t>
  </si>
  <si>
    <t>physical address</t>
  </si>
  <si>
    <t>on DDR0</t>
  </si>
  <si>
    <t>MOD(ADR,16)</t>
  </si>
  <si>
    <t>Space W/O ECC</t>
  </si>
  <si>
    <t>MOD(ADR,32)</t>
  </si>
  <si>
    <t>0x10</t>
  </si>
  <si>
    <t>0x30</t>
  </si>
  <si>
    <t>0x50</t>
  </si>
  <si>
    <t>0x70</t>
  </si>
  <si>
    <t>0x90</t>
  </si>
  <si>
    <t>0xB0</t>
  </si>
  <si>
    <t>0xD0</t>
  </si>
  <si>
    <t>0x150</t>
  </si>
  <si>
    <t>0x110</t>
  </si>
  <si>
    <t>0x130</t>
  </si>
  <si>
    <t>ECCA</t>
  </si>
  <si>
    <t xml:space="preserve">0x120 </t>
  </si>
  <si>
    <t>0x210</t>
  </si>
  <si>
    <t>0x220</t>
  </si>
  <si>
    <t>0x230</t>
  </si>
  <si>
    <t>hamming code</t>
  </si>
  <si>
    <t>Hamming Code</t>
  </si>
  <si>
    <t>0x180</t>
  </si>
  <si>
    <t>0x1A0</t>
  </si>
  <si>
    <t>0x1C0</t>
  </si>
  <si>
    <t xml:space="preserve">0x240 </t>
  </si>
  <si>
    <t>0x240</t>
  </si>
  <si>
    <t>0x280</t>
  </si>
  <si>
    <t>0x2C0</t>
  </si>
  <si>
    <t>0x340</t>
  </si>
  <si>
    <t>0x380</t>
  </si>
  <si>
    <t>0x400</t>
  </si>
  <si>
    <t>0x1E0</t>
  </si>
  <si>
    <t>0x440</t>
  </si>
  <si>
    <t>0x300</t>
  </si>
  <si>
    <t>0x3C0</t>
  </si>
  <si>
    <t>0x480</t>
  </si>
  <si>
    <t>0x4C0</t>
  </si>
  <si>
    <t>0x500</t>
  </si>
  <si>
    <t>0x540</t>
  </si>
  <si>
    <t>0x600</t>
  </si>
  <si>
    <t>0x680</t>
  </si>
  <si>
    <t>0x640</t>
  </si>
  <si>
    <t>0x6C0</t>
  </si>
  <si>
    <t>0x700</t>
  </si>
  <si>
    <t>0x780</t>
  </si>
  <si>
    <t>0x740</t>
  </si>
  <si>
    <t>0x7C0</t>
  </si>
  <si>
    <t>0x800</t>
  </si>
  <si>
    <t>0x880</t>
  </si>
  <si>
    <t>0x840</t>
  </si>
  <si>
    <t>0x8C0</t>
  </si>
  <si>
    <t>0xF0</t>
  </si>
  <si>
    <t>0x170</t>
  </si>
  <si>
    <t>0x190</t>
  </si>
  <si>
    <t>0x1B0</t>
  </si>
  <si>
    <t>0x1D0</t>
  </si>
  <si>
    <t>0x1F0</t>
  </si>
  <si>
    <t>0x101</t>
  </si>
  <si>
    <t>DDR0 Logical Offset</t>
  </si>
  <si>
    <t>DDR1 Logical Offset</t>
  </si>
  <si>
    <t>DDR0 Physical offset</t>
  </si>
  <si>
    <t>DDR1 Physical Offset</t>
  </si>
  <si>
    <t>Scope:Applicable to TDA4VE devices with DDR Inline ECC enabled and a 128-byte DDR interleave size.</t>
  </si>
  <si>
    <t>Instructions:</t>
  </si>
  <si>
    <t>1. Enter the ERR_ADR_LOG_REG and ERR_MSK_LOG_REG values in cells B2/C2 or B3/C3 using hexadecimal format (for example, 0x101).</t>
  </si>
  <si>
    <t>2. The tool automatically calculates the corresponding system address and physical address.</t>
  </si>
  <si>
    <t>3. The highlighted red field indicates the affected 8-byte data segment associated with the ECC error.</t>
  </si>
  <si>
    <t>System Address</t>
  </si>
  <si>
    <t>Physical Address</t>
  </si>
  <si>
    <t>DDR Data</t>
  </si>
  <si>
    <t>Scope:Applicable to TDA4VM, TDA4VL, and TDA4AL devices operating in single-DDR mode.</t>
  </si>
  <si>
    <t>Scope:Applicable to DRA821, DRA829, TDA4VEN, AM62P, and AM62A devices.</t>
  </si>
  <si>
    <t>Scope:Applicable to AM64, AM62, and AM62L devices.</t>
  </si>
  <si>
    <t>1. Enter the ERR_ADR_LOG_REG and ERR_MSK_LOG_REG values in hexadecimal format (for example, 0x101).</t>
  </si>
  <si>
    <t>Invisible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</si>
</sst>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Border="1"/>
    <xf numFmtId="0" fontId="0" fillId="0" borderId="1" xfId="0" applyBorder="1" applyProtection="1"/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1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/>
    </xf>
    <xf numFmtId="0" fontId="0" fillId="5" borderId="1" xfId="0" applyFill="1" applyBorder="1" applyAlignment="1" applyProtection="1">
      <alignment horizontal="center" vertical="center"/>
    </xf>
    <xf numFmtId="0" fontId="0" fillId="0" borderId="0" xfId="0" applyBorder="1" applyProtection="1"/>
    <xf numFmtId="0" fontId="0" fillId="4" borderId="1" xfId="0" applyFill="1" applyBorder="1" applyAlignment="1" applyProtection="1">
      <alignment horizontal="center" vertical="center"/>
    </xf>
    <xf numFmtId="0" fontId="0" fillId="6" borderId="1" xfId="0" applyFill="1" applyBorder="1" applyAlignment="1" applyProtection="1">
      <alignment horizontal="center" vertical="center"/>
    </xf>
    <xf numFmtId="0" fontId="5" fillId="0" borderId="1" xfId="0" applyFont="1" applyBorder="1" applyProtection="1">
      <protection locked="0"/>
    </xf>
    <xf numFmtId="0" fontId="0" fillId="0" borderId="0" xfId="0" applyAlignment="1" applyProtection="1">
      <alignment horizontal="center" vertical="center"/>
    </xf>
    <xf numFmtId="0" fontId="0" fillId="0" borderId="1" xfId="0" applyBorder="1" applyProtection="1">
      <protection hidden="1"/>
    </xf>
    <xf numFmtId="0" fontId="3" fillId="0" borderId="1" xfId="0" applyFont="1" applyBorder="1" applyProtection="1">
      <protection hidden="1"/>
    </xf>
    <xf numFmtId="0" fontId="3" fillId="0" borderId="3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0" fillId="7" borderId="1" xfId="0" applyFill="1" applyBorder="1" applyProtection="1">
      <protection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hidden="1"/>
    </xf>
    <xf numFmtId="0" fontId="0" fillId="5" borderId="1" xfId="0" applyFill="1" applyBorder="1" applyAlignment="1" applyProtection="1">
      <alignment horizontal="center" vertical="center"/>
      <protection hidden="1"/>
    </xf>
    <xf numFmtId="0" fontId="0" fillId="4" borderId="1" xfId="0" applyFill="1" applyBorder="1" applyProtection="1">
      <protection hidden="1"/>
    </xf>
    <xf numFmtId="0" fontId="0" fillId="2" borderId="1" xfId="0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/>
      <protection hidden="1"/>
    </xf>
    <xf numFmtId="0" fontId="4" fillId="0" borderId="1" xfId="0" applyFont="1" applyBorder="1" applyAlignment="1" applyProtection="1">
      <alignment horizontal="left"/>
      <protection locked="0"/>
    </xf>
    <xf numFmtId="0" fontId="6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/>
    <xf numFmtId="0" fontId="0" fillId="0" borderId="0" xfId="0" applyAlignment="1" applyProtection="1">
      <alignment vertical="top" wrapText="1"/>
    </xf>
    <xf numFmtId="0" fontId="0" fillId="0" borderId="0" xfId="0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 applyProtection="1">
      <alignment wrapText="1"/>
    </xf>
    <xf numFmtId="0" fontId="0" fillId="0" borderId="0" xfId="0" applyAlignment="1">
      <alignment wrapText="1"/>
    </xf>
    <xf numFmtId="0" fontId="6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</cellXfs>
  <cellStyles count="1">
    <cellStyle name="Normal" xfId="0" builtinId="0"/>
  </cellStyles>
  <dxfs count="115"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7DF43-2A5A-401A-8155-C27606511389}">
  <sheetPr codeName="Sheet4"/>
  <dimension ref="A1:H49"/>
  <sheetViews>
    <sheetView workbookViewId="0">
      <selection activeCell="G16" sqref="G16"/>
    </sheetView>
  </sheetViews>
  <sheetFormatPr defaultRowHeight="15" x14ac:dyDescent="0.25"/>
  <cols>
    <col min="1" max="1" width="18.42578125" customWidth="1"/>
    <col min="2" max="2" width="18.85546875" customWidth="1"/>
    <col min="3" max="3" width="16.85546875" customWidth="1"/>
    <col min="4" max="4" width="19.28515625" customWidth="1"/>
    <col min="5" max="5" width="19.7109375" customWidth="1"/>
    <col min="6" max="6" width="17.7109375" customWidth="1"/>
  </cols>
  <sheetData>
    <row r="1" spans="1:8" x14ac:dyDescent="0.25">
      <c r="A1" s="4" t="s">
        <v>1</v>
      </c>
      <c r="B1" s="4" t="s">
        <v>2</v>
      </c>
      <c r="C1" s="4" t="s">
        <v>3</v>
      </c>
      <c r="D1" s="4" t="s">
        <v>24</v>
      </c>
      <c r="E1" s="4" t="s">
        <v>25</v>
      </c>
    </row>
    <row r="2" spans="1:8" x14ac:dyDescent="0.25">
      <c r="A2" s="4" t="s">
        <v>0</v>
      </c>
      <c r="B2" s="36" t="s">
        <v>84</v>
      </c>
      <c r="C2" s="36" t="s">
        <v>31</v>
      </c>
      <c r="D2" s="35" t="str">
        <f>DEC2HEX(_xlfn.BITLSHIFT(_xlfn.BITRSHIFT(HEX2DEC(MID(B2,3,8)),4),11)+HEX2DEC(MID(VLOOKUP(MOD(HEX2DEC(MID(B2,3,8)),16),A6:B23,2,TRUE),3,8)))</f>
        <v>8040</v>
      </c>
      <c r="E2" s="35" t="str">
        <f>DEC2HEX((_xlfn.BITRSHIFT(HEX2DEC(MID(B2,3,8)),4)*HEX2DEC(900))+HEX2DEC(MID(VLOOKUP(MOD(HEX2DEC(MID(B2,3,8)),16),A6:D23,4,TRUE),3,8)))</f>
        <v>9040</v>
      </c>
    </row>
    <row r="3" spans="1:8" x14ac:dyDescent="0.25">
      <c r="A3" s="4" t="s">
        <v>5</v>
      </c>
      <c r="B3" s="36" t="s">
        <v>4</v>
      </c>
      <c r="C3" s="36" t="s">
        <v>4</v>
      </c>
      <c r="D3" s="35" t="str">
        <f>DEC2HEX(_xlfn.BITLSHIFT(_xlfn.BITRSHIFT(HEX2DEC(MID(B3,3,8)),4),11)+HEX2DEC(MID(VLOOKUP(MOD(HEX2DEC(MID(B3,3,8)),16),A6:C23,3,TRUE),3,8)))</f>
        <v>C0</v>
      </c>
      <c r="E3" s="35" t="str">
        <f>DEC2HEX((_xlfn.BITRSHIFT(HEX2DEC(MID(B3,3,8)),4)*HEX2DEC(900))+HEX2DEC(MID(VLOOKUP(MOD(HEX2DEC(MID(B3,3,8)),16),A6:E23,5,TRUE),3,8)))</f>
        <v>C0</v>
      </c>
    </row>
    <row r="4" spans="1:8" x14ac:dyDescent="0.25">
      <c r="A4" s="5"/>
      <c r="B4" s="5"/>
      <c r="C4" s="5"/>
      <c r="D4" s="5"/>
      <c r="E4" s="5"/>
    </row>
    <row r="5" spans="1:8" x14ac:dyDescent="0.25">
      <c r="A5" s="6" t="s">
        <v>28</v>
      </c>
      <c r="B5" s="4" t="s">
        <v>85</v>
      </c>
      <c r="C5" s="4" t="s">
        <v>86</v>
      </c>
      <c r="D5" s="4" t="s">
        <v>87</v>
      </c>
      <c r="E5" s="4" t="s">
        <v>88</v>
      </c>
    </row>
    <row r="6" spans="1:8" x14ac:dyDescent="0.25">
      <c r="A6" s="6">
        <v>0</v>
      </c>
      <c r="B6" s="31" t="s">
        <v>6</v>
      </c>
      <c r="C6" s="31" t="s">
        <v>10</v>
      </c>
      <c r="D6" s="31" t="s">
        <v>6</v>
      </c>
      <c r="E6" s="31" t="s">
        <v>10</v>
      </c>
    </row>
    <row r="7" spans="1:8" x14ac:dyDescent="0.25">
      <c r="A7" s="6">
        <v>1</v>
      </c>
      <c r="B7" s="31" t="s">
        <v>8</v>
      </c>
      <c r="C7" s="31" t="s">
        <v>20</v>
      </c>
      <c r="D7" s="31" t="s">
        <v>8</v>
      </c>
      <c r="E7" s="31" t="s">
        <v>20</v>
      </c>
    </row>
    <row r="8" spans="1:8" x14ac:dyDescent="0.25">
      <c r="A8" s="6">
        <v>2</v>
      </c>
      <c r="B8" s="31" t="s">
        <v>11</v>
      </c>
      <c r="C8" s="31" t="s">
        <v>48</v>
      </c>
      <c r="D8" s="31" t="s">
        <v>11</v>
      </c>
      <c r="E8" s="31" t="s">
        <v>48</v>
      </c>
    </row>
    <row r="9" spans="1:8" x14ac:dyDescent="0.25">
      <c r="A9" s="6">
        <v>3</v>
      </c>
      <c r="B9" s="31" t="s">
        <v>13</v>
      </c>
      <c r="C9" s="31" t="s">
        <v>50</v>
      </c>
      <c r="D9" s="31" t="s">
        <v>13</v>
      </c>
      <c r="E9" s="31" t="s">
        <v>50</v>
      </c>
    </row>
    <row r="10" spans="1:8" x14ac:dyDescent="0.25">
      <c r="A10" s="6">
        <v>4</v>
      </c>
      <c r="B10" s="31" t="s">
        <v>17</v>
      </c>
      <c r="C10" s="31" t="s">
        <v>53</v>
      </c>
      <c r="D10" s="31" t="s">
        <v>17</v>
      </c>
      <c r="E10" s="31" t="s">
        <v>53</v>
      </c>
    </row>
    <row r="11" spans="1:8" x14ac:dyDescent="0.25">
      <c r="A11" s="6">
        <v>5</v>
      </c>
      <c r="B11" s="31" t="s">
        <v>52</v>
      </c>
      <c r="C11" s="31" t="s">
        <v>54</v>
      </c>
      <c r="D11" s="31" t="s">
        <v>52</v>
      </c>
      <c r="E11" s="31" t="s">
        <v>54</v>
      </c>
    </row>
    <row r="12" spans="1:8" x14ac:dyDescent="0.25">
      <c r="A12" s="6">
        <v>6</v>
      </c>
      <c r="B12" s="31" t="s">
        <v>60</v>
      </c>
      <c r="C12" s="31" t="s">
        <v>56</v>
      </c>
      <c r="D12" s="31" t="s">
        <v>60</v>
      </c>
      <c r="E12" s="31" t="s">
        <v>56</v>
      </c>
    </row>
    <row r="13" spans="1:8" x14ac:dyDescent="0.25">
      <c r="A13" s="6">
        <v>7</v>
      </c>
      <c r="B13" s="31" t="s">
        <v>55</v>
      </c>
      <c r="C13" s="31" t="s">
        <v>61</v>
      </c>
      <c r="D13" s="31" t="s">
        <v>55</v>
      </c>
      <c r="E13" s="31" t="s">
        <v>61</v>
      </c>
      <c r="H13" s="2"/>
    </row>
    <row r="14" spans="1:8" x14ac:dyDescent="0.25">
      <c r="A14" s="7" t="s">
        <v>47</v>
      </c>
      <c r="B14" s="32" t="s">
        <v>101</v>
      </c>
      <c r="C14" s="32" t="s">
        <v>101</v>
      </c>
      <c r="D14" s="32" t="s">
        <v>57</v>
      </c>
      <c r="E14" s="32" t="s">
        <v>62</v>
      </c>
    </row>
    <row r="15" spans="1:8" x14ac:dyDescent="0.25">
      <c r="A15" s="7" t="s">
        <v>47</v>
      </c>
      <c r="B15" s="32" t="s">
        <v>101</v>
      </c>
      <c r="C15" s="32" t="s">
        <v>101</v>
      </c>
      <c r="D15" s="32" t="s">
        <v>59</v>
      </c>
      <c r="E15" s="32" t="s">
        <v>63</v>
      </c>
    </row>
    <row r="16" spans="1:8" x14ac:dyDescent="0.25">
      <c r="A16" s="6">
        <v>8</v>
      </c>
      <c r="B16" s="31" t="s">
        <v>57</v>
      </c>
      <c r="C16" s="31" t="s">
        <v>62</v>
      </c>
      <c r="D16" s="31" t="s">
        <v>64</v>
      </c>
      <c r="E16" s="31" t="s">
        <v>22</v>
      </c>
    </row>
    <row r="17" spans="1:5" x14ac:dyDescent="0.25">
      <c r="A17" s="6">
        <v>9</v>
      </c>
      <c r="B17" s="31" t="s">
        <v>59</v>
      </c>
      <c r="C17" s="31" t="s">
        <v>63</v>
      </c>
      <c r="D17" s="31" t="s">
        <v>65</v>
      </c>
      <c r="E17" s="31" t="s">
        <v>23</v>
      </c>
    </row>
    <row r="18" spans="1:5" x14ac:dyDescent="0.25">
      <c r="A18" s="6">
        <v>10</v>
      </c>
      <c r="B18" s="31" t="s">
        <v>64</v>
      </c>
      <c r="C18" s="31" t="s">
        <v>22</v>
      </c>
      <c r="D18" s="31" t="s">
        <v>66</v>
      </c>
      <c r="E18" s="31" t="s">
        <v>67</v>
      </c>
    </row>
    <row r="19" spans="1:5" x14ac:dyDescent="0.25">
      <c r="A19" s="6">
        <v>11</v>
      </c>
      <c r="B19" s="31" t="s">
        <v>65</v>
      </c>
      <c r="C19" s="31" t="s">
        <v>23</v>
      </c>
      <c r="D19" s="31" t="s">
        <v>68</v>
      </c>
      <c r="E19" s="31" t="s">
        <v>69</v>
      </c>
    </row>
    <row r="20" spans="1:5" x14ac:dyDescent="0.25">
      <c r="A20" s="6">
        <v>12</v>
      </c>
      <c r="B20" s="31" t="s">
        <v>66</v>
      </c>
      <c r="C20" s="31" t="s">
        <v>67</v>
      </c>
      <c r="D20" s="31" t="s">
        <v>70</v>
      </c>
      <c r="E20" s="31" t="s">
        <v>71</v>
      </c>
    </row>
    <row r="21" spans="1:5" x14ac:dyDescent="0.25">
      <c r="A21" s="6">
        <v>13</v>
      </c>
      <c r="B21" s="31" t="s">
        <v>68</v>
      </c>
      <c r="C21" s="31" t="s">
        <v>69</v>
      </c>
      <c r="D21" s="31" t="s">
        <v>72</v>
      </c>
      <c r="E21" s="31" t="s">
        <v>73</v>
      </c>
    </row>
    <row r="22" spans="1:5" x14ac:dyDescent="0.25">
      <c r="A22" s="6">
        <v>14</v>
      </c>
      <c r="B22" s="31" t="s">
        <v>70</v>
      </c>
      <c r="C22" s="31" t="s">
        <v>71</v>
      </c>
      <c r="D22" s="31" t="s">
        <v>74</v>
      </c>
      <c r="E22" s="31" t="s">
        <v>75</v>
      </c>
    </row>
    <row r="23" spans="1:5" x14ac:dyDescent="0.25">
      <c r="A23" s="6">
        <v>15</v>
      </c>
      <c r="B23" s="31" t="s">
        <v>72</v>
      </c>
      <c r="C23" s="31" t="s">
        <v>73</v>
      </c>
      <c r="D23" s="31" t="s">
        <v>76</v>
      </c>
      <c r="E23" s="31" t="s">
        <v>77</v>
      </c>
    </row>
    <row r="24" spans="1:5" x14ac:dyDescent="0.25">
      <c r="A24" s="5"/>
      <c r="B24" s="5"/>
      <c r="C24" s="5"/>
      <c r="D24" s="5"/>
      <c r="E24" s="5"/>
    </row>
    <row r="25" spans="1:5" x14ac:dyDescent="0.25">
      <c r="A25" s="4" t="s">
        <v>94</v>
      </c>
      <c r="B25" s="33" t="str">
        <f>A27</f>
        <v>80008000</v>
      </c>
      <c r="C25" s="33" t="str">
        <f t="shared" ref="C25:E28" si="0">DEC2HEX(HEX2DEC(B25)+8)</f>
        <v>80008008</v>
      </c>
      <c r="D25" s="33" t="str">
        <f t="shared" si="0"/>
        <v>80008010</v>
      </c>
      <c r="E25" s="33" t="str">
        <f t="shared" si="0"/>
        <v>80008018</v>
      </c>
    </row>
    <row r="26" spans="1:5" x14ac:dyDescent="0.25">
      <c r="A26" s="4" t="s">
        <v>27</v>
      </c>
      <c r="B26" s="33" t="str">
        <f>DEC2HEX(HEX2DEC(E25)+8)</f>
        <v>80008020</v>
      </c>
      <c r="C26" s="33" t="str">
        <f t="shared" si="0"/>
        <v>80008028</v>
      </c>
      <c r="D26" s="33" t="str">
        <f t="shared" si="0"/>
        <v>80008030</v>
      </c>
      <c r="E26" s="33" t="str">
        <f t="shared" si="0"/>
        <v>80008038</v>
      </c>
    </row>
    <row r="27" spans="1:5" x14ac:dyDescent="0.25">
      <c r="A27" s="20" t="str">
        <f>IF(HEX2DEC(D2)&lt;HEX2DEC(80000000),IF(MOD(HEX2DEC(MID(B2,3,8)),2),DEC2HEX(HEX2DEC(D2)-64+HEX2DEC(80000000)),DEC2HEX(HEX2DEC(D2)+HEX2DEC(80000000))),IF(MOD(HEX2DEC(MID(B2,3,8)),2),DEC2HEX(HEX2DEC(D2)-64+HEX2DEC(800000000)),DEC2HEX(HEX2DEC(D2)+HEX2DEC(800000000))))</f>
        <v>80008000</v>
      </c>
      <c r="B27" s="33" t="str">
        <f>DEC2HEX(HEX2DEC(E26)+8)</f>
        <v>80008040</v>
      </c>
      <c r="C27" s="33" t="str">
        <f t="shared" si="0"/>
        <v>80008048</v>
      </c>
      <c r="D27" s="33" t="str">
        <f t="shared" si="0"/>
        <v>80008050</v>
      </c>
      <c r="E27" s="33" t="str">
        <f t="shared" si="0"/>
        <v>80008058</v>
      </c>
    </row>
    <row r="28" spans="1:5" x14ac:dyDescent="0.25">
      <c r="A28" s="4"/>
      <c r="B28" s="33" t="str">
        <f>DEC2HEX(HEX2DEC(E27)+8)</f>
        <v>80008060</v>
      </c>
      <c r="C28" s="33" t="str">
        <f t="shared" si="0"/>
        <v>80008068</v>
      </c>
      <c r="D28" s="33" t="str">
        <f t="shared" si="0"/>
        <v>80008070</v>
      </c>
      <c r="E28" s="33" t="str">
        <f t="shared" si="0"/>
        <v>80008078</v>
      </c>
    </row>
    <row r="29" spans="1:5" x14ac:dyDescent="0.25">
      <c r="A29" s="5"/>
      <c r="B29" s="34"/>
      <c r="C29" s="34"/>
      <c r="D29" s="34"/>
      <c r="E29" s="34"/>
    </row>
    <row r="30" spans="1:5" x14ac:dyDescent="0.25">
      <c r="A30" s="8" t="s">
        <v>26</v>
      </c>
      <c r="B30" s="33" t="str">
        <f>IF(HEX2DEC(E2)&lt;HEX2DEC(80000000),IF(MOD(HEX2DEC(E2),128),DEC2HEX(HEX2DEC(E2)-64+HEX2DEC(80000000)),DEC2HEX(HEX2DEC(E2)+HEX2DEC(80000000))),IF(MOD(HEX2DEC(E2),128),DEC2HEX(HEX2DEC(E2)-64+HEX2DEC(800000000)),DEC2HEX(HEX2DEC(E2)+HEX2DEC(800000000))))</f>
        <v>80009000</v>
      </c>
      <c r="C30" s="33" t="str">
        <f t="shared" ref="C30:E33" si="1">DEC2HEX(HEX2DEC(B30)+8)</f>
        <v>80009008</v>
      </c>
      <c r="D30" s="33" t="str">
        <f t="shared" si="1"/>
        <v>80009010</v>
      </c>
      <c r="E30" s="33" t="str">
        <f t="shared" si="1"/>
        <v>80009018</v>
      </c>
    </row>
    <row r="31" spans="1:5" x14ac:dyDescent="0.25">
      <c r="A31" s="9" t="s">
        <v>0</v>
      </c>
      <c r="B31" s="33" t="str">
        <f>DEC2HEX(HEX2DEC(E30)+8)</f>
        <v>80009020</v>
      </c>
      <c r="C31" s="33" t="str">
        <f t="shared" si="1"/>
        <v>80009028</v>
      </c>
      <c r="D31" s="33" t="str">
        <f t="shared" si="1"/>
        <v>80009030</v>
      </c>
      <c r="E31" s="33" t="str">
        <f t="shared" si="1"/>
        <v>80009038</v>
      </c>
    </row>
    <row r="32" spans="1:5" x14ac:dyDescent="0.25">
      <c r="A32" s="21" t="str">
        <f>IF(HEX2DEC(E2)&lt;HEX2DEC(80000000),IF(MOD(HEX2DEC(MID(B2,3,8)),2),DEC2HEX(HEX2DEC(E2)-64+HEX2DEC(80000000)),DEC2HEX(HEX2DEC(E2)+HEX2DEC(80000000))),IF(MOD(HEX2DEC(MID(B2,3,8)),2),DEC2HEX(HEX2DEC(E2)-64+HEX2DEC(800000000)),DEC2HEX(HEX2DEC(E2)+HEX2DEC(800000000))))</f>
        <v>80009000</v>
      </c>
      <c r="B32" s="33" t="str">
        <f>DEC2HEX(HEX2DEC(E31)+8)</f>
        <v>80009040</v>
      </c>
      <c r="C32" s="33" t="str">
        <f t="shared" si="1"/>
        <v>80009048</v>
      </c>
      <c r="D32" s="33" t="str">
        <f t="shared" si="1"/>
        <v>80009050</v>
      </c>
      <c r="E32" s="33" t="str">
        <f t="shared" si="1"/>
        <v>80009058</v>
      </c>
    </row>
    <row r="33" spans="1:5" x14ac:dyDescent="0.25">
      <c r="A33" s="10"/>
      <c r="B33" s="33" t="str">
        <f>DEC2HEX(HEX2DEC(E32)+8)</f>
        <v>80009060</v>
      </c>
      <c r="C33" s="33" t="str">
        <f t="shared" si="1"/>
        <v>80009068</v>
      </c>
      <c r="D33" s="33" t="str">
        <f t="shared" si="1"/>
        <v>80009070</v>
      </c>
      <c r="E33" s="33" t="str">
        <f t="shared" si="1"/>
        <v>80009078</v>
      </c>
    </row>
    <row r="34" spans="1:5" x14ac:dyDescent="0.25">
      <c r="A34" s="5"/>
      <c r="B34" s="34"/>
      <c r="C34" s="34"/>
      <c r="D34" s="34"/>
      <c r="E34" s="34"/>
    </row>
    <row r="35" spans="1:5" x14ac:dyDescent="0.25">
      <c r="A35" s="8" t="s">
        <v>94</v>
      </c>
      <c r="B35" s="33" t="str">
        <f>A37</f>
        <v>80000080</v>
      </c>
      <c r="C35" s="33" t="str">
        <f t="shared" ref="C35:E38" si="2">DEC2HEX(HEX2DEC(B35)+8)</f>
        <v>80000088</v>
      </c>
      <c r="D35" s="33" t="str">
        <f t="shared" si="2"/>
        <v>80000090</v>
      </c>
      <c r="E35" s="33" t="str">
        <f t="shared" si="2"/>
        <v>80000098</v>
      </c>
    </row>
    <row r="36" spans="1:5" x14ac:dyDescent="0.25">
      <c r="A36" s="9" t="s">
        <v>5</v>
      </c>
      <c r="B36" s="33" t="str">
        <f>DEC2HEX(HEX2DEC(E35)+8)</f>
        <v>800000A0</v>
      </c>
      <c r="C36" s="33" t="str">
        <f t="shared" si="2"/>
        <v>800000A8</v>
      </c>
      <c r="D36" s="33" t="str">
        <f t="shared" si="2"/>
        <v>800000B0</v>
      </c>
      <c r="E36" s="33" t="str">
        <f t="shared" si="2"/>
        <v>800000B8</v>
      </c>
    </row>
    <row r="37" spans="1:5" x14ac:dyDescent="0.25">
      <c r="A37" s="22" t="str">
        <f>IF(HEX2DEC(D3)&lt;HEX2DEC(80000000),IF(MOD(HEX2DEC(MID(B3,3,8)),2),DEC2HEX(HEX2DEC(D3)-64+HEX2DEC(80000000)),DEC2HEX(HEX2DEC(D3)+HEX2DEC(80000000))),IF(MOD(HEX2DEC(MID(B3,3,8)),2),DEC2HEX(HEX2DEC(D3)-64+HEX2DEC(800000000)),DEC2HEX(HEX2DEC(D3)+HEX2DEC(800000000))))</f>
        <v>80000080</v>
      </c>
      <c r="B37" s="33" t="str">
        <f>DEC2HEX(HEX2DEC(E36)+8)</f>
        <v>800000C0</v>
      </c>
      <c r="C37" s="33" t="str">
        <f t="shared" si="2"/>
        <v>800000C8</v>
      </c>
      <c r="D37" s="33" t="str">
        <f t="shared" si="2"/>
        <v>800000D0</v>
      </c>
      <c r="E37" s="33" t="str">
        <f t="shared" si="2"/>
        <v>800000D8</v>
      </c>
    </row>
    <row r="38" spans="1:5" x14ac:dyDescent="0.25">
      <c r="A38" s="9"/>
      <c r="B38" s="33" t="str">
        <f>DEC2HEX(HEX2DEC(E37)+8)</f>
        <v>800000E0</v>
      </c>
      <c r="C38" s="33" t="str">
        <f t="shared" si="2"/>
        <v>800000E8</v>
      </c>
      <c r="D38" s="33" t="str">
        <f t="shared" si="2"/>
        <v>800000F0</v>
      </c>
      <c r="E38" s="33" t="str">
        <f t="shared" si="2"/>
        <v>800000F8</v>
      </c>
    </row>
    <row r="39" spans="1:5" x14ac:dyDescent="0.25">
      <c r="A39" s="5"/>
      <c r="B39" s="34"/>
      <c r="C39" s="34"/>
      <c r="D39" s="34"/>
      <c r="E39" s="34"/>
    </row>
    <row r="40" spans="1:5" x14ac:dyDescent="0.25">
      <c r="A40" s="8" t="s">
        <v>95</v>
      </c>
      <c r="B40" s="33" t="str">
        <f>A42</f>
        <v>80000080</v>
      </c>
      <c r="C40" s="33" t="str">
        <f t="shared" ref="C40:E43" si="3">DEC2HEX(HEX2DEC(B40)+8)</f>
        <v>80000088</v>
      </c>
      <c r="D40" s="33" t="str">
        <f t="shared" si="3"/>
        <v>80000090</v>
      </c>
      <c r="E40" s="33" t="str">
        <f t="shared" si="3"/>
        <v>80000098</v>
      </c>
    </row>
    <row r="41" spans="1:5" x14ac:dyDescent="0.25">
      <c r="A41" s="9" t="s">
        <v>5</v>
      </c>
      <c r="B41" s="33" t="str">
        <f>DEC2HEX(HEX2DEC(E40)+8)</f>
        <v>800000A0</v>
      </c>
      <c r="C41" s="33" t="str">
        <f t="shared" si="3"/>
        <v>800000A8</v>
      </c>
      <c r="D41" s="33" t="str">
        <f t="shared" si="3"/>
        <v>800000B0</v>
      </c>
      <c r="E41" s="33" t="str">
        <f t="shared" si="3"/>
        <v>800000B8</v>
      </c>
    </row>
    <row r="42" spans="1:5" x14ac:dyDescent="0.25">
      <c r="A42" s="22" t="str">
        <f>IF(HEX2DEC(E3)&lt;HEX2DEC(80000000),IF(MOD(HEX2DEC(MID(B3,3,8)),2),DEC2HEX(HEX2DEC(E3)-64+HEX2DEC(80000000)),DEC2HEX(HEX2DEC(E3)+HEX2DEC(80000000))),IF(MOD(HEX2DEC(MID(B3,3,8)),2),DEC2HEX(HEX2DEC(E3)-64+HEX2DEC(800000000)),DEC2HEX(HEX2DEC(E3)+HEX2DEC(800000000))))</f>
        <v>80000080</v>
      </c>
      <c r="B42" s="33" t="str">
        <f>DEC2HEX(HEX2DEC(E41)+8)</f>
        <v>800000C0</v>
      </c>
      <c r="C42" s="33" t="str">
        <f t="shared" si="3"/>
        <v>800000C8</v>
      </c>
      <c r="D42" s="33" t="str">
        <f t="shared" si="3"/>
        <v>800000D0</v>
      </c>
      <c r="E42" s="33" t="str">
        <f t="shared" si="3"/>
        <v>800000D8</v>
      </c>
    </row>
    <row r="43" spans="1:5" x14ac:dyDescent="0.25">
      <c r="A43" s="10"/>
      <c r="B43" s="33" t="str">
        <f>DEC2HEX(HEX2DEC(E42)+8)</f>
        <v>800000E0</v>
      </c>
      <c r="C43" s="33" t="str">
        <f t="shared" si="3"/>
        <v>800000E8</v>
      </c>
      <c r="D43" s="33" t="str">
        <f t="shared" si="3"/>
        <v>800000F0</v>
      </c>
      <c r="E43" s="33" t="str">
        <f t="shared" si="3"/>
        <v>800000F8</v>
      </c>
    </row>
    <row r="44" spans="1:5" x14ac:dyDescent="0.25">
      <c r="A44" s="5"/>
      <c r="B44" s="5"/>
      <c r="C44" s="5"/>
      <c r="D44" s="5"/>
      <c r="E44" s="5"/>
    </row>
    <row r="45" spans="1:5" x14ac:dyDescent="0.25">
      <c r="A45" s="37" t="s">
        <v>89</v>
      </c>
      <c r="B45" s="38"/>
      <c r="C45" s="38"/>
      <c r="D45" s="38"/>
      <c r="E45" s="38"/>
    </row>
    <row r="46" spans="1:5" x14ac:dyDescent="0.25">
      <c r="A46" s="39" t="s">
        <v>90</v>
      </c>
      <c r="B46" s="39"/>
      <c r="C46" s="39"/>
      <c r="D46" s="39"/>
      <c r="E46" s="39"/>
    </row>
    <row r="47" spans="1:5" ht="34.5" customHeight="1" x14ac:dyDescent="0.25">
      <c r="A47" s="40" t="s">
        <v>91</v>
      </c>
      <c r="B47" s="40"/>
      <c r="C47" s="40"/>
      <c r="D47" s="40"/>
      <c r="E47" s="40"/>
    </row>
    <row r="48" spans="1:5" ht="26.25" customHeight="1" x14ac:dyDescent="0.25">
      <c r="A48" s="40" t="s">
        <v>92</v>
      </c>
      <c r="B48" s="40"/>
      <c r="C48" s="40"/>
      <c r="D48" s="40"/>
      <c r="E48" s="40"/>
    </row>
    <row r="49" spans="1:5" ht="23.25" customHeight="1" x14ac:dyDescent="0.25">
      <c r="A49" s="41" t="s">
        <v>93</v>
      </c>
      <c r="B49" s="41"/>
      <c r="C49" s="41"/>
      <c r="D49" s="41"/>
      <c r="E49" s="41"/>
    </row>
  </sheetData>
  <sheetProtection algorithmName="SHA-512" hashValue="n3JB0+FFtPuvciTKkg76SGfowQ2EkJcZlLvVnTXPew/HPJ16GmYloxU1QSvZ1PHXa2ltIF8SkYe96rEBq7r4NQ==" saltValue="qsIY9ZnoeI6XAvYI671X1g==" spinCount="100000" sheet="1" objects="1" scenarios="1"/>
  <mergeCells count="5">
    <mergeCell ref="A45:E45"/>
    <mergeCell ref="A46:E46"/>
    <mergeCell ref="A47:E47"/>
    <mergeCell ref="A48:E48"/>
    <mergeCell ref="A49:E49"/>
  </mergeCells>
  <conditionalFormatting sqref="B25">
    <cfRule type="expression" dxfId="114" priority="66">
      <formula>_xlfn.BITAND(HEX2DEC(MID($C$2,3,8)),1)</formula>
    </cfRule>
  </conditionalFormatting>
  <conditionalFormatting sqref="B26 B31">
    <cfRule type="expression" dxfId="113" priority="42">
      <formula>_xlfn.BITAND(HEX2DEC(MID($C$2,3,8)),16)</formula>
    </cfRule>
  </conditionalFormatting>
  <conditionalFormatting sqref="B27">
    <cfRule type="expression" dxfId="112" priority="37">
      <formula>_xlfn.BITAND(HEX2DEC(MID($C$2,3,8)),256)</formula>
    </cfRule>
  </conditionalFormatting>
  <conditionalFormatting sqref="B28">
    <cfRule type="expression" dxfId="111" priority="13">
      <formula>_xlfn.BITAND(HEX2DEC(MID($C$2,3,8)),4096)</formula>
    </cfRule>
  </conditionalFormatting>
  <conditionalFormatting sqref="B30">
    <cfRule type="expression" dxfId="110" priority="65">
      <formula>_xlfn.BITAND(HEX2DEC(MID($C$2,3,8)),1)</formula>
    </cfRule>
  </conditionalFormatting>
  <conditionalFormatting sqref="B32">
    <cfRule type="expression" dxfId="109" priority="51">
      <formula>_xlfn.BITAND(HEX2DEC(MID($C$2,3,8)),256)</formula>
    </cfRule>
  </conditionalFormatting>
  <conditionalFormatting sqref="B33">
    <cfRule type="expression" dxfId="108" priority="47">
      <formula>_xlfn.BITAND(HEX2DEC(MID($C$2,3,8)),4096)</formula>
    </cfRule>
  </conditionalFormatting>
  <conditionalFormatting sqref="B35">
    <cfRule type="expression" dxfId="107" priority="64">
      <formula>_xlfn.BITAND(HEX2DEC(MID($C$3,3,8)),1)</formula>
    </cfRule>
  </conditionalFormatting>
  <conditionalFormatting sqref="B36">
    <cfRule type="expression" dxfId="106" priority="29">
      <formula>_xlfn.BITAND(HEX2DEC(MID($C$3,3,8)),16)</formula>
    </cfRule>
  </conditionalFormatting>
  <conditionalFormatting sqref="B37">
    <cfRule type="expression" dxfId="105" priority="36">
      <formula>_xlfn.BITAND(HEX2DEC(MID($C$3,3,8)),256)</formula>
    </cfRule>
  </conditionalFormatting>
  <conditionalFormatting sqref="B38">
    <cfRule type="expression" dxfId="104" priority="14">
      <formula>_xlfn.BITAND(HEX2DEC(MID($C$3,3,8)),4096)</formula>
    </cfRule>
  </conditionalFormatting>
  <conditionalFormatting sqref="B40">
    <cfRule type="expression" dxfId="103" priority="63">
      <formula>_xlfn.BITAND(HEX2DEC(MID($C$3,3,8)),1)</formula>
    </cfRule>
  </conditionalFormatting>
  <conditionalFormatting sqref="B41">
    <cfRule type="expression" dxfId="102" priority="28">
      <formula>_xlfn.BITAND(HEX2DEC(MID($C$3,3,8)),16)</formula>
    </cfRule>
  </conditionalFormatting>
  <conditionalFormatting sqref="B42">
    <cfRule type="expression" dxfId="101" priority="27">
      <formula>_xlfn.BITAND(HEX2DEC(MID($C$3,3,8)),256)</formula>
    </cfRule>
  </conditionalFormatting>
  <conditionalFormatting sqref="B43">
    <cfRule type="expression" dxfId="100" priority="15">
      <formula>_xlfn.BITAND(HEX2DEC(MID($C$3,3,8)),4096)</formula>
    </cfRule>
  </conditionalFormatting>
  <conditionalFormatting sqref="C25">
    <cfRule type="expression" dxfId="99" priority="62">
      <formula>_xlfn.BITAND(HEX2DEC(MID($C$2,3,8)),2)</formula>
    </cfRule>
  </conditionalFormatting>
  <conditionalFormatting sqref="C26">
    <cfRule type="expression" dxfId="98" priority="54">
      <formula>_xlfn.BITAND(HEX2DEC(MID($C$2,3,8)),32)</formula>
    </cfRule>
  </conditionalFormatting>
  <conditionalFormatting sqref="C27">
    <cfRule type="expression" dxfId="97" priority="2">
      <formula>_xlfn.BITAND(HEX2DEC(MID($C$2,3,8)),512)</formula>
    </cfRule>
  </conditionalFormatting>
  <conditionalFormatting sqref="C28">
    <cfRule type="expression" dxfId="96" priority="12">
      <formula>_xlfn.BITAND(HEX2DEC(MID($C$2,3,8)),8192)</formula>
    </cfRule>
  </conditionalFormatting>
  <conditionalFormatting sqref="C30">
    <cfRule type="expression" dxfId="95" priority="43">
      <formula>_xlfn.BITAND(HEX2DEC(MID($C$2,3,8)),2)</formula>
    </cfRule>
  </conditionalFormatting>
  <conditionalFormatting sqref="C31">
    <cfRule type="expression" dxfId="94" priority="38">
      <formula>_xlfn.BITAND(HEX2DEC(MID($C$2,3,8)),32)</formula>
    </cfRule>
  </conditionalFormatting>
  <conditionalFormatting sqref="C32">
    <cfRule type="expression" dxfId="93" priority="50">
      <formula>_xlfn.BITAND(HEX2DEC(MID($C$2,3,8)),512)</formula>
    </cfRule>
  </conditionalFormatting>
  <conditionalFormatting sqref="C33">
    <cfRule type="expression" dxfId="92" priority="46">
      <formula>_xlfn.BITAND(HEX2DEC(MID($C$2,3,8)),8192)</formula>
    </cfRule>
  </conditionalFormatting>
  <conditionalFormatting sqref="C35">
    <cfRule type="expression" dxfId="91" priority="35">
      <formula>_xlfn.BITAND(HEX2DEC(MID($C$3,3,8)),2)</formula>
    </cfRule>
  </conditionalFormatting>
  <conditionalFormatting sqref="C36">
    <cfRule type="expression" dxfId="90" priority="57">
      <formula>_xlfn.BITAND(HEX2DEC(MID($C$3,3,8)),32)</formula>
    </cfRule>
  </conditionalFormatting>
  <conditionalFormatting sqref="C37">
    <cfRule type="expression" dxfId="89" priority="22">
      <formula>_xlfn.BITAND(HEX2DEC(MID($C$3,3,8)),512)</formula>
    </cfRule>
  </conditionalFormatting>
  <conditionalFormatting sqref="C38">
    <cfRule type="expression" dxfId="88" priority="11">
      <formula>_xlfn.BITAND(HEX2DEC(MID($C$3,3,8)),8192)</formula>
    </cfRule>
  </conditionalFormatting>
  <conditionalFormatting sqref="C40">
    <cfRule type="expression" dxfId="87" priority="34">
      <formula>_xlfn.BITAND(HEX2DEC(MID($C$3,3,8)),2)</formula>
    </cfRule>
  </conditionalFormatting>
  <conditionalFormatting sqref="C41">
    <cfRule type="expression" dxfId="86" priority="26">
      <formula>_xlfn.BITAND(HEX2DEC(MID($C$3,3,8)),32)</formula>
    </cfRule>
  </conditionalFormatting>
  <conditionalFormatting sqref="C42">
    <cfRule type="expression" dxfId="85" priority="23">
      <formula>_xlfn.BITAND(HEX2DEC(MID($C$3,3,8)),512)</formula>
    </cfRule>
  </conditionalFormatting>
  <conditionalFormatting sqref="C43">
    <cfRule type="expression" dxfId="84" priority="10">
      <formula>_xlfn.BITAND(HEX2DEC(MID($C$3,3,8)),8192)</formula>
    </cfRule>
  </conditionalFormatting>
  <conditionalFormatting sqref="D25 D30">
    <cfRule type="expression" dxfId="83" priority="41">
      <formula>_xlfn.BITAND(HEX2DEC(MID($C$2,3,8)),4)</formula>
    </cfRule>
  </conditionalFormatting>
  <conditionalFormatting sqref="D26">
    <cfRule type="expression" dxfId="82" priority="53">
      <formula>_xlfn.BITAND(HEX2DEC(MID($C$2,3,8)),64)</formula>
    </cfRule>
  </conditionalFormatting>
  <conditionalFormatting sqref="D27">
    <cfRule type="expression" dxfId="81" priority="19">
      <formula>_xlfn.BITAND(HEX2DEC(MID($C$2,3,8)),1024)</formula>
    </cfRule>
  </conditionalFormatting>
  <conditionalFormatting sqref="D28">
    <cfRule type="expression" dxfId="80" priority="9">
      <formula>_xlfn.BITAND(HEX2DEC(MID($C$2,3,8)),16384)</formula>
    </cfRule>
  </conditionalFormatting>
  <conditionalFormatting sqref="D31">
    <cfRule type="expression" dxfId="79" priority="56">
      <formula>_xlfn.BITAND(HEX2DEC(MID($C$2,3,8)),64)</formula>
    </cfRule>
  </conditionalFormatting>
  <conditionalFormatting sqref="D32">
    <cfRule type="expression" dxfId="78" priority="49">
      <formula>_xlfn.BITAND(HEX2DEC(MID($C$2,3,8)),1024)</formula>
    </cfRule>
  </conditionalFormatting>
  <conditionalFormatting sqref="D33">
    <cfRule type="expression" dxfId="77" priority="45">
      <formula>_xlfn.BITAND(HEX2DEC(MID($C$2,3,8)),16384)</formula>
    </cfRule>
  </conditionalFormatting>
  <conditionalFormatting sqref="D35">
    <cfRule type="expression" dxfId="76" priority="33">
      <formula>_xlfn.BITAND(HEX2DEC(MID($C$3,3,8)),4)</formula>
    </cfRule>
  </conditionalFormatting>
  <conditionalFormatting sqref="D36">
    <cfRule type="expression" dxfId="75" priority="4">
      <formula>_xlfn.BITAND(HEX2DEC(MID($C$3,3,8)),64)</formula>
    </cfRule>
  </conditionalFormatting>
  <conditionalFormatting sqref="D37">
    <cfRule type="expression" dxfId="74" priority="21">
      <formula>_xlfn.BITAND(HEX2DEC(MID($C$3,3,8)),1024)</formula>
    </cfRule>
  </conditionalFormatting>
  <conditionalFormatting sqref="D38">
    <cfRule type="expression" dxfId="73" priority="8">
      <formula>_xlfn.BITAND(HEX2DEC(MID($C$3,3,8)),16384)</formula>
    </cfRule>
  </conditionalFormatting>
  <conditionalFormatting sqref="D40">
    <cfRule type="expression" dxfId="72" priority="32">
      <formula>_xlfn.BITAND(HEX2DEC(MID($C$3,3,8)),4)</formula>
    </cfRule>
  </conditionalFormatting>
  <conditionalFormatting sqref="D41">
    <cfRule type="expression" dxfId="71" priority="25">
      <formula>_xlfn.BITAND(HEX2DEC(MID($C$3,3,8)),64)</formula>
    </cfRule>
  </conditionalFormatting>
  <conditionalFormatting sqref="D42">
    <cfRule type="expression" dxfId="70" priority="20">
      <formula>_xlfn.BITAND(HEX2DEC(MID($C$3,3,8)),1024)</formula>
    </cfRule>
  </conditionalFormatting>
  <conditionalFormatting sqref="D43">
    <cfRule type="expression" dxfId="69" priority="7">
      <formula>_xlfn.BITAND(HEX2DEC(MID($C$3,3,8)),16384)</formula>
    </cfRule>
  </conditionalFormatting>
  <conditionalFormatting sqref="E25">
    <cfRule type="expression" dxfId="68" priority="60">
      <formula>_xlfn.BITAND(HEX2DEC(MID($C$2,3,8)),8)</formula>
    </cfRule>
  </conditionalFormatting>
  <conditionalFormatting sqref="E26">
    <cfRule type="expression" dxfId="67" priority="52">
      <formula>_xlfn.BITAND(HEX2DEC(MID($C$2,3,8)),128)</formula>
    </cfRule>
  </conditionalFormatting>
  <conditionalFormatting sqref="E27">
    <cfRule type="expression" dxfId="66" priority="18">
      <formula>_xlfn.BITAND(HEX2DEC(MID($C$2,3,8)),2048)</formula>
    </cfRule>
  </conditionalFormatting>
  <conditionalFormatting sqref="E28">
    <cfRule type="expression" dxfId="65" priority="1">
      <formula>_xlfn.BITAND(HEX2DEC(MID($C$2,3,8)),32768)</formula>
    </cfRule>
  </conditionalFormatting>
  <conditionalFormatting sqref="E30">
    <cfRule type="expression" dxfId="64" priority="39">
      <formula>_xlfn.BITAND(HEX2DEC(MID($C$2,3,8)),8)</formula>
    </cfRule>
  </conditionalFormatting>
  <conditionalFormatting sqref="E31">
    <cfRule type="expression" dxfId="63" priority="55">
      <formula>_xlfn.BITAND(HEX2DEC(MID($C$2,3,8)),128)</formula>
    </cfRule>
  </conditionalFormatting>
  <conditionalFormatting sqref="E32">
    <cfRule type="expression" dxfId="62" priority="48">
      <formula>_xlfn.BITAND(HEX2DEC(MID($C$2,3,8)),2048)</formula>
    </cfRule>
  </conditionalFormatting>
  <conditionalFormatting sqref="E33">
    <cfRule type="expression" dxfId="61" priority="44">
      <formula>_xlfn.BITAND(HEX2DEC(MID($C$2,3,8)),32768)</formula>
    </cfRule>
  </conditionalFormatting>
  <conditionalFormatting sqref="E35">
    <cfRule type="expression" dxfId="60" priority="31">
      <formula>_xlfn.BITAND(HEX2DEC(MID($C$3,3,8)),8)</formula>
    </cfRule>
  </conditionalFormatting>
  <conditionalFormatting sqref="E36">
    <cfRule type="expression" dxfId="59" priority="3">
      <formula>_xlfn.BITAND(HEX2DEC(MID($C$3,3,8)),128)</formula>
    </cfRule>
  </conditionalFormatting>
  <conditionalFormatting sqref="E37">
    <cfRule type="expression" dxfId="58" priority="17">
      <formula>_xlfn.BITAND(HEX2DEC(MID($C$3,3,8)),2048)</formula>
    </cfRule>
  </conditionalFormatting>
  <conditionalFormatting sqref="E38">
    <cfRule type="expression" dxfId="57" priority="6">
      <formula>_xlfn.BITAND(HEX2DEC(MID($C$3,3,8)),32768)</formula>
    </cfRule>
  </conditionalFormatting>
  <conditionalFormatting sqref="E40">
    <cfRule type="expression" dxfId="56" priority="30">
      <formula>_xlfn.BITAND(HEX2DEC(MID($C$3,3,8)),8)</formula>
    </cfRule>
  </conditionalFormatting>
  <conditionalFormatting sqref="E41">
    <cfRule type="expression" dxfId="55" priority="24">
      <formula>_xlfn.BITAND(HEX2DEC(MID($C$3,3,8)),128)</formula>
    </cfRule>
  </conditionalFormatting>
  <conditionalFormatting sqref="E42">
    <cfRule type="expression" dxfId="54" priority="16">
      <formula>_xlfn.BITAND(HEX2DEC(MID($C$3,3,8)),2048)</formula>
    </cfRule>
  </conditionalFormatting>
  <conditionalFormatting sqref="E43">
    <cfRule type="expression" dxfId="53" priority="5">
      <formula>_xlfn.BITAND(HEX2DEC(MID($C$3,3,8)),32768)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66500-88CC-4445-8071-84FD6FE97A46}">
  <dimension ref="A1:E38"/>
  <sheetViews>
    <sheetView tabSelected="1" workbookViewId="0">
      <selection activeCell="I24" sqref="I24"/>
    </sheetView>
  </sheetViews>
  <sheetFormatPr defaultRowHeight="15" x14ac:dyDescent="0.25"/>
  <cols>
    <col min="1" max="1" width="15.140625" customWidth="1"/>
    <col min="2" max="2" width="13" customWidth="1"/>
    <col min="3" max="3" width="13.85546875" customWidth="1"/>
    <col min="4" max="4" width="15.42578125" customWidth="1"/>
    <col min="5" max="5" width="1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29</v>
      </c>
      <c r="E1" s="4" t="s">
        <v>25</v>
      </c>
    </row>
    <row r="2" spans="1:5" x14ac:dyDescent="0.25">
      <c r="A2" s="4" t="s">
        <v>0</v>
      </c>
      <c r="B2" s="17" t="s">
        <v>4</v>
      </c>
      <c r="C2" s="17" t="s">
        <v>31</v>
      </c>
      <c r="D2" s="19" t="str">
        <f>DEC2HEX(_xlfn.BITLSHIFT(HEX2DEC(MID(B2,3,8)),6))</f>
        <v>40</v>
      </c>
      <c r="E2" s="19" t="str">
        <f>DEC2HEX(_xlfn.BITRSHIFT(HEX2DEC(MID(B2,3,8)),4)*HEX2DEC(480)+HEX2DEC(MID(VLOOKUP(MOD(HEX2DEC(MID(B2,3,8)),16),A5:D22,4,TRUE),3,8)))</f>
        <v>40</v>
      </c>
    </row>
    <row r="3" spans="1:5" x14ac:dyDescent="0.25">
      <c r="A3" s="5"/>
      <c r="B3" s="5"/>
      <c r="C3" s="5"/>
      <c r="D3" s="5"/>
      <c r="E3" s="5"/>
    </row>
    <row r="4" spans="1:5" x14ac:dyDescent="0.25">
      <c r="A4" s="6" t="s">
        <v>28</v>
      </c>
      <c r="B4" s="6" t="s">
        <v>96</v>
      </c>
      <c r="C4" s="6" t="s">
        <v>94</v>
      </c>
      <c r="D4" s="11" t="s">
        <v>95</v>
      </c>
      <c r="E4" s="5"/>
    </row>
    <row r="5" spans="1:5" x14ac:dyDescent="0.25">
      <c r="A5" s="6">
        <v>0</v>
      </c>
      <c r="B5" s="12" t="s">
        <v>15</v>
      </c>
      <c r="C5" s="12" t="s">
        <v>6</v>
      </c>
      <c r="D5" s="12" t="s">
        <v>6</v>
      </c>
      <c r="E5" s="5"/>
    </row>
    <row r="6" spans="1:5" x14ac:dyDescent="0.25">
      <c r="A6" s="6">
        <v>1</v>
      </c>
      <c r="B6" s="12" t="s">
        <v>15</v>
      </c>
      <c r="C6" s="12" t="s">
        <v>8</v>
      </c>
      <c r="D6" s="12" t="s">
        <v>8</v>
      </c>
      <c r="E6" s="5"/>
    </row>
    <row r="7" spans="1:5" x14ac:dyDescent="0.25">
      <c r="A7" s="6">
        <v>2</v>
      </c>
      <c r="B7" s="12" t="s">
        <v>15</v>
      </c>
      <c r="C7" s="12" t="s">
        <v>10</v>
      </c>
      <c r="D7" s="12" t="s">
        <v>10</v>
      </c>
      <c r="E7" s="5"/>
    </row>
    <row r="8" spans="1:5" x14ac:dyDescent="0.25">
      <c r="A8" s="6">
        <v>3</v>
      </c>
      <c r="B8" s="12" t="s">
        <v>15</v>
      </c>
      <c r="C8" s="12" t="s">
        <v>20</v>
      </c>
      <c r="D8" s="12" t="s">
        <v>20</v>
      </c>
      <c r="E8" s="5"/>
    </row>
    <row r="9" spans="1:5" x14ac:dyDescent="0.25">
      <c r="A9" s="6">
        <v>4</v>
      </c>
      <c r="B9" s="12" t="s">
        <v>15</v>
      </c>
      <c r="C9" s="12" t="s">
        <v>11</v>
      </c>
      <c r="D9" s="12" t="s">
        <v>11</v>
      </c>
      <c r="E9" s="5"/>
    </row>
    <row r="10" spans="1:5" x14ac:dyDescent="0.25">
      <c r="A10" s="6">
        <v>5</v>
      </c>
      <c r="B10" s="12" t="s">
        <v>15</v>
      </c>
      <c r="C10" s="12" t="s">
        <v>13</v>
      </c>
      <c r="D10" s="12" t="s">
        <v>13</v>
      </c>
      <c r="E10" s="5"/>
    </row>
    <row r="11" spans="1:5" x14ac:dyDescent="0.25">
      <c r="A11" s="6">
        <v>6</v>
      </c>
      <c r="B11" s="12" t="s">
        <v>15</v>
      </c>
      <c r="C11" s="12" t="s">
        <v>48</v>
      </c>
      <c r="D11" s="12" t="s">
        <v>48</v>
      </c>
      <c r="E11" s="5"/>
    </row>
    <row r="12" spans="1:5" x14ac:dyDescent="0.25">
      <c r="A12" s="6">
        <v>7</v>
      </c>
      <c r="B12" s="12" t="s">
        <v>15</v>
      </c>
      <c r="C12" s="12" t="s">
        <v>50</v>
      </c>
      <c r="D12" s="12" t="s">
        <v>50</v>
      </c>
      <c r="E12" s="5"/>
    </row>
    <row r="13" spans="1:5" x14ac:dyDescent="0.25">
      <c r="A13" s="6" t="s">
        <v>46</v>
      </c>
      <c r="B13" s="13" t="s">
        <v>41</v>
      </c>
      <c r="C13" s="13" t="s">
        <v>101</v>
      </c>
      <c r="D13" s="13" t="s">
        <v>17</v>
      </c>
      <c r="E13" s="5"/>
    </row>
    <row r="14" spans="1:5" x14ac:dyDescent="0.25">
      <c r="A14" s="6" t="s">
        <v>46</v>
      </c>
      <c r="B14" s="13" t="s">
        <v>19</v>
      </c>
      <c r="C14" s="13" t="s">
        <v>101</v>
      </c>
      <c r="D14" s="13" t="s">
        <v>51</v>
      </c>
      <c r="E14" s="5"/>
    </row>
    <row r="15" spans="1:5" x14ac:dyDescent="0.25">
      <c r="A15" s="6">
        <v>8</v>
      </c>
      <c r="B15" s="12" t="s">
        <v>15</v>
      </c>
      <c r="C15" s="12" t="s">
        <v>17</v>
      </c>
      <c r="D15" s="12" t="s">
        <v>53</v>
      </c>
      <c r="E15" s="5"/>
    </row>
    <row r="16" spans="1:5" x14ac:dyDescent="0.25">
      <c r="A16" s="6">
        <v>9</v>
      </c>
      <c r="B16" s="12" t="s">
        <v>15</v>
      </c>
      <c r="C16" s="12" t="s">
        <v>51</v>
      </c>
      <c r="D16" s="12" t="s">
        <v>54</v>
      </c>
      <c r="E16" s="5"/>
    </row>
    <row r="17" spans="1:5" x14ac:dyDescent="0.25">
      <c r="A17" s="6">
        <v>10</v>
      </c>
      <c r="B17" s="12" t="s">
        <v>15</v>
      </c>
      <c r="C17" s="12" t="s">
        <v>53</v>
      </c>
      <c r="D17" s="12" t="s">
        <v>60</v>
      </c>
      <c r="E17" s="5"/>
    </row>
    <row r="18" spans="1:5" x14ac:dyDescent="0.25">
      <c r="A18" s="6">
        <v>11</v>
      </c>
      <c r="B18" s="12" t="s">
        <v>15</v>
      </c>
      <c r="C18" s="12" t="s">
        <v>54</v>
      </c>
      <c r="D18" s="12" t="s">
        <v>55</v>
      </c>
      <c r="E18" s="5"/>
    </row>
    <row r="19" spans="1:5" x14ac:dyDescent="0.25">
      <c r="A19" s="6">
        <v>12</v>
      </c>
      <c r="B19" s="12" t="s">
        <v>15</v>
      </c>
      <c r="C19" s="12" t="s">
        <v>60</v>
      </c>
      <c r="D19" s="12" t="s">
        <v>56</v>
      </c>
      <c r="E19" s="5"/>
    </row>
    <row r="20" spans="1:5" x14ac:dyDescent="0.25">
      <c r="A20" s="6">
        <v>13</v>
      </c>
      <c r="B20" s="12" t="s">
        <v>15</v>
      </c>
      <c r="C20" s="12" t="s">
        <v>55</v>
      </c>
      <c r="D20" s="12" t="s">
        <v>61</v>
      </c>
      <c r="E20" s="5"/>
    </row>
    <row r="21" spans="1:5" x14ac:dyDescent="0.25">
      <c r="A21" s="6">
        <v>14</v>
      </c>
      <c r="B21" s="12" t="s">
        <v>15</v>
      </c>
      <c r="C21" s="12" t="s">
        <v>56</v>
      </c>
      <c r="D21" s="12" t="s">
        <v>57</v>
      </c>
      <c r="E21" s="5"/>
    </row>
    <row r="22" spans="1:5" x14ac:dyDescent="0.25">
      <c r="A22" s="6">
        <v>15</v>
      </c>
      <c r="B22" s="12" t="s">
        <v>15</v>
      </c>
      <c r="C22" s="12" t="s">
        <v>61</v>
      </c>
      <c r="D22" s="12" t="s">
        <v>59</v>
      </c>
      <c r="E22" s="5"/>
    </row>
    <row r="23" spans="1:5" x14ac:dyDescent="0.25">
      <c r="A23" s="14"/>
      <c r="B23" s="14"/>
      <c r="C23" s="14"/>
      <c r="D23" s="14"/>
      <c r="E23" s="14"/>
    </row>
    <row r="24" spans="1:5" x14ac:dyDescent="0.25">
      <c r="A24" s="15" t="s">
        <v>94</v>
      </c>
      <c r="B24" s="23" t="str">
        <f>A25</f>
        <v>80000000</v>
      </c>
      <c r="C24" s="23" t="str">
        <f t="shared" ref="C24:E27" si="0">DEC2HEX(HEX2DEC(B24)+8)</f>
        <v>80000008</v>
      </c>
      <c r="D24" s="23" t="str">
        <f t="shared" si="0"/>
        <v>80000010</v>
      </c>
      <c r="E24" s="23" t="str">
        <f t="shared" si="0"/>
        <v>80000018</v>
      </c>
    </row>
    <row r="25" spans="1:5" x14ac:dyDescent="0.25">
      <c r="A25" s="47" t="str">
        <f>IF(HEX2DEC(D2)&lt;HEX2DEC(80000000),IF(MOD(HEX2DEC(MID(B2,3,8)),2),DEC2HEX(HEX2DEC(D2)-64+HEX2DEC(80000000)),DEC2HEX(HEX2DEC(D2)+HEX2DEC(80000000))),IF(MOD(HEX2DEC(MID(B2,3,8)),2),DEC2HEX(HEX2DEC(D2)-64+HEX2DEC(800000000)),DEC2HEX(HEX2DEC(D2)+HEX2DEC(800000000))))</f>
        <v>80000000</v>
      </c>
      <c r="B25" s="23" t="str">
        <f>DEC2HEX(HEX2DEC(E24)+8)</f>
        <v>80000020</v>
      </c>
      <c r="C25" s="23" t="str">
        <f t="shared" si="0"/>
        <v>80000028</v>
      </c>
      <c r="D25" s="23" t="str">
        <f t="shared" si="0"/>
        <v>80000030</v>
      </c>
      <c r="E25" s="23" t="str">
        <f t="shared" si="0"/>
        <v>80000038</v>
      </c>
    </row>
    <row r="26" spans="1:5" x14ac:dyDescent="0.25">
      <c r="A26" s="48"/>
      <c r="B26" s="23" t="str">
        <f>DEC2HEX(HEX2DEC(E25)+8)</f>
        <v>80000040</v>
      </c>
      <c r="C26" s="23" t="str">
        <f t="shared" si="0"/>
        <v>80000048</v>
      </c>
      <c r="D26" s="23" t="str">
        <f t="shared" si="0"/>
        <v>80000050</v>
      </c>
      <c r="E26" s="23" t="str">
        <f t="shared" si="0"/>
        <v>80000058</v>
      </c>
    </row>
    <row r="27" spans="1:5" x14ac:dyDescent="0.25">
      <c r="A27" s="49"/>
      <c r="B27" s="23" t="str">
        <f>DEC2HEX(HEX2DEC(E26)+8)</f>
        <v>80000060</v>
      </c>
      <c r="C27" s="23" t="str">
        <f t="shared" si="0"/>
        <v>80000068</v>
      </c>
      <c r="D27" s="23" t="str">
        <f t="shared" si="0"/>
        <v>80000070</v>
      </c>
      <c r="E27" s="23" t="str">
        <f t="shared" si="0"/>
        <v>80000078</v>
      </c>
    </row>
    <row r="28" spans="1:5" x14ac:dyDescent="0.25">
      <c r="A28" s="15"/>
      <c r="B28" s="16"/>
      <c r="C28" s="16"/>
      <c r="D28" s="16"/>
      <c r="E28" s="16"/>
    </row>
    <row r="29" spans="1:5" x14ac:dyDescent="0.25">
      <c r="A29" s="15" t="s">
        <v>95</v>
      </c>
      <c r="B29" s="23" t="str">
        <f>A30</f>
        <v>80000000</v>
      </c>
      <c r="C29" s="23" t="str">
        <f t="shared" ref="C29:E32" si="1">DEC2HEX(HEX2DEC(B29)+8)</f>
        <v>80000008</v>
      </c>
      <c r="D29" s="23" t="str">
        <f t="shared" si="1"/>
        <v>80000010</v>
      </c>
      <c r="E29" s="23" t="str">
        <f t="shared" si="1"/>
        <v>80000018</v>
      </c>
    </row>
    <row r="30" spans="1:5" x14ac:dyDescent="0.25">
      <c r="A30" s="50" t="str">
        <f>IF(HEX2DEC(E2)&lt;HEX2DEC(80000000),IF(MOD(HEX2DEC(MID(B2,3,8)),2),DEC2HEX(HEX2DEC(E2)-64+HEX2DEC(80000000)),DEC2HEX(HEX2DEC(E2)+HEX2DEC(80000000))),IF(MOD(HEX2DEC(MID(B2,3,8)),2),DEC2HEX(HEX2DEC(E2)-64+HEX2DEC(800000000)),DEC2HEX(HEX2DEC(E2)+HEX2DEC(800000000))))</f>
        <v>80000000</v>
      </c>
      <c r="B30" s="23" t="str">
        <f>DEC2HEX(HEX2DEC(E29)+8)</f>
        <v>80000020</v>
      </c>
      <c r="C30" s="23" t="str">
        <f t="shared" si="1"/>
        <v>80000028</v>
      </c>
      <c r="D30" s="23" t="str">
        <f t="shared" si="1"/>
        <v>80000030</v>
      </c>
      <c r="E30" s="23" t="str">
        <f t="shared" si="1"/>
        <v>80000038</v>
      </c>
    </row>
    <row r="31" spans="1:5" x14ac:dyDescent="0.25">
      <c r="A31" s="51"/>
      <c r="B31" s="23" t="str">
        <f>DEC2HEX(HEX2DEC(E30)+8)</f>
        <v>80000040</v>
      </c>
      <c r="C31" s="23" t="str">
        <f t="shared" si="1"/>
        <v>80000048</v>
      </c>
      <c r="D31" s="23" t="str">
        <f t="shared" si="1"/>
        <v>80000050</v>
      </c>
      <c r="E31" s="23" t="str">
        <f t="shared" si="1"/>
        <v>80000058</v>
      </c>
    </row>
    <row r="32" spans="1:5" x14ac:dyDescent="0.25">
      <c r="A32" s="51"/>
      <c r="B32" s="23" t="str">
        <f>DEC2HEX(HEX2DEC(E31)+8)</f>
        <v>80000060</v>
      </c>
      <c r="C32" s="23" t="str">
        <f t="shared" si="1"/>
        <v>80000068</v>
      </c>
      <c r="D32" s="23" t="str">
        <f t="shared" si="1"/>
        <v>80000070</v>
      </c>
      <c r="E32" s="23" t="str">
        <f t="shared" si="1"/>
        <v>80000078</v>
      </c>
    </row>
    <row r="33" spans="1:5" x14ac:dyDescent="0.25">
      <c r="A33" s="5"/>
      <c r="B33" s="5"/>
      <c r="C33" s="5"/>
      <c r="D33" s="5"/>
      <c r="E33" s="5"/>
    </row>
    <row r="34" spans="1:5" x14ac:dyDescent="0.25">
      <c r="A34" s="45" t="s">
        <v>97</v>
      </c>
      <c r="B34" s="46"/>
      <c r="C34" s="46"/>
      <c r="D34" s="46"/>
      <c r="E34" s="46"/>
    </row>
    <row r="35" spans="1:5" x14ac:dyDescent="0.25">
      <c r="A35" s="39" t="s">
        <v>90</v>
      </c>
      <c r="B35" s="39"/>
      <c r="C35" s="39"/>
      <c r="D35" s="39"/>
      <c r="E35" s="39"/>
    </row>
    <row r="36" spans="1:5" ht="36" customHeight="1" x14ac:dyDescent="0.25">
      <c r="A36" s="40" t="s">
        <v>100</v>
      </c>
      <c r="B36" s="40"/>
      <c r="C36" s="40"/>
      <c r="D36" s="40"/>
      <c r="E36" s="40"/>
    </row>
    <row r="37" spans="1:5" ht="36" customHeight="1" x14ac:dyDescent="0.25">
      <c r="A37" s="40" t="s">
        <v>92</v>
      </c>
      <c r="B37" s="42"/>
      <c r="C37" s="42"/>
      <c r="D37" s="42"/>
      <c r="E37" s="42"/>
    </row>
    <row r="38" spans="1:5" ht="25.5" customHeight="1" x14ac:dyDescent="0.25">
      <c r="A38" s="43" t="s">
        <v>93</v>
      </c>
      <c r="B38" s="44"/>
      <c r="C38" s="44"/>
      <c r="D38" s="44"/>
      <c r="E38" s="44"/>
    </row>
  </sheetData>
  <sheetProtection algorithmName="SHA-512" hashValue="nsxDKPZ+1/ZT3jCTs8PtobzaCqay7y5krbJo+pCvPM7t9eaef+HEbkGu+Q7xggIW+i+HM1KuOc7995f9zy6gCg==" saltValue="lCJ19+u6yS8wwH//rfPEsA==" spinCount="100000" sheet="1" objects="1" scenarios="1"/>
  <mergeCells count="7">
    <mergeCell ref="A25:A27"/>
    <mergeCell ref="A30:A32"/>
    <mergeCell ref="A37:E37"/>
    <mergeCell ref="A38:E38"/>
    <mergeCell ref="A34:E34"/>
    <mergeCell ref="A35:E35"/>
    <mergeCell ref="A36:E36"/>
  </mergeCells>
  <conditionalFormatting sqref="B24">
    <cfRule type="expression" dxfId="52" priority="32">
      <formula>_xlfn.BITAND(HEX2DEC(MID($C$2,3,8)),1)</formula>
    </cfRule>
  </conditionalFormatting>
  <conditionalFormatting sqref="B25">
    <cfRule type="expression" dxfId="51" priority="26">
      <formula>_xlfn.BITAND(HEX2DEC(MID($C$2,3,8)),16)</formula>
    </cfRule>
  </conditionalFormatting>
  <conditionalFormatting sqref="B26">
    <cfRule type="expression" dxfId="50" priority="24">
      <formula>_xlfn.BITAND(HEX2DEC(MID($C$2,3,8)),256)</formula>
    </cfRule>
  </conditionalFormatting>
  <conditionalFormatting sqref="B27">
    <cfRule type="expression" dxfId="49" priority="21">
      <formula>_xlfn.BITAND(HEX2DEC(MID($C$2,3,8)),4096)</formula>
    </cfRule>
  </conditionalFormatting>
  <conditionalFormatting sqref="B29">
    <cfRule type="expression" dxfId="48" priority="16">
      <formula>_xlfn.BITAND(HEX2DEC(MID($C$2,3,8)),1)</formula>
    </cfRule>
  </conditionalFormatting>
  <conditionalFormatting sqref="B30">
    <cfRule type="expression" dxfId="47" priority="4">
      <formula>_xlfn.BITAND(HEX2DEC(MID($C$2,3,8)),16)</formula>
    </cfRule>
  </conditionalFormatting>
  <conditionalFormatting sqref="B31">
    <cfRule type="expression" dxfId="46" priority="13">
      <formula>_xlfn.BITAND(HEX2DEC(MID($C$2,3,8)),256)</formula>
    </cfRule>
  </conditionalFormatting>
  <conditionalFormatting sqref="B32">
    <cfRule type="expression" dxfId="45" priority="9">
      <formula>_xlfn.BITAND(HEX2DEC(MID($C$2,3,8)),4096)</formula>
    </cfRule>
  </conditionalFormatting>
  <conditionalFormatting sqref="C24">
    <cfRule type="expression" dxfId="44" priority="31">
      <formula>_xlfn.BITAND(HEX2DEC(MID($C$2,3,8)),2)</formula>
    </cfRule>
  </conditionalFormatting>
  <conditionalFormatting sqref="C25">
    <cfRule type="expression" dxfId="43" priority="29">
      <formula>_xlfn.BITAND(HEX2DEC(MID($C$2,3,8)),32)</formula>
    </cfRule>
  </conditionalFormatting>
  <conditionalFormatting sqref="C26">
    <cfRule type="expression" dxfId="42" priority="18">
      <formula>_xlfn.BITAND(HEX2DEC(MID($C$2,3,8)),512)</formula>
    </cfRule>
  </conditionalFormatting>
  <conditionalFormatting sqref="C27">
    <cfRule type="expression" dxfId="41" priority="20">
      <formula>_xlfn.BITAND(HEX2DEC(MID($C$2,3,8)),8192)</formula>
    </cfRule>
  </conditionalFormatting>
  <conditionalFormatting sqref="C29">
    <cfRule type="expression" dxfId="40" priority="5">
      <formula>_xlfn.BITAND(HEX2DEC(MID($C$2,3,8)),2)</formula>
    </cfRule>
  </conditionalFormatting>
  <conditionalFormatting sqref="C30">
    <cfRule type="expression" dxfId="39" priority="1">
      <formula>_xlfn.BITAND(HEX2DEC(MID($C$2,3,8)),32)</formula>
    </cfRule>
  </conditionalFormatting>
  <conditionalFormatting sqref="C31">
    <cfRule type="expression" dxfId="38" priority="12">
      <formula>_xlfn.BITAND(HEX2DEC(MID($C$2,3,8)),512)</formula>
    </cfRule>
  </conditionalFormatting>
  <conditionalFormatting sqref="C32">
    <cfRule type="expression" dxfId="37" priority="8">
      <formula>_xlfn.BITAND(HEX2DEC(MID($C$2,3,8)),8192)</formula>
    </cfRule>
  </conditionalFormatting>
  <conditionalFormatting sqref="D24">
    <cfRule type="expression" dxfId="36" priority="25">
      <formula>_xlfn.BITAND(HEX2DEC(MID($C$2,3,8)),4)</formula>
    </cfRule>
  </conditionalFormatting>
  <conditionalFormatting sqref="D25">
    <cfRule type="expression" dxfId="35" priority="28">
      <formula>_xlfn.BITAND(HEX2DEC(MID($C$2,3,8)),64)</formula>
    </cfRule>
  </conditionalFormatting>
  <conditionalFormatting sqref="D26">
    <cfRule type="expression" dxfId="34" priority="23">
      <formula>_xlfn.BITAND(HEX2DEC(MID($C$2,3,8)),1024)</formula>
    </cfRule>
  </conditionalFormatting>
  <conditionalFormatting sqref="D27">
    <cfRule type="expression" dxfId="33" priority="19">
      <formula>_xlfn.BITAND(HEX2DEC(MID($C$2,3,8)),16384)</formula>
    </cfRule>
  </conditionalFormatting>
  <conditionalFormatting sqref="D29">
    <cfRule type="expression" dxfId="32" priority="3">
      <formula>_xlfn.BITAND(HEX2DEC(MID($C$2,3,8)),4)</formula>
    </cfRule>
  </conditionalFormatting>
  <conditionalFormatting sqref="D30">
    <cfRule type="expression" dxfId="31" priority="15">
      <formula>_xlfn.BITAND(HEX2DEC(MID($C$2,3,8)),64)</formula>
    </cfRule>
  </conditionalFormatting>
  <conditionalFormatting sqref="D31">
    <cfRule type="expression" dxfId="30" priority="11">
      <formula>_xlfn.BITAND(HEX2DEC(MID($C$2,3,8)),1024)</formula>
    </cfRule>
  </conditionalFormatting>
  <conditionalFormatting sqref="D32">
    <cfRule type="expression" dxfId="29" priority="7">
      <formula>_xlfn.BITAND(HEX2DEC(MID($C$2,3,8)),16384)</formula>
    </cfRule>
  </conditionalFormatting>
  <conditionalFormatting sqref="E24">
    <cfRule type="expression" dxfId="28" priority="30">
      <formula>_xlfn.BITAND(HEX2DEC(MID($C$2,3,8)),8)</formula>
    </cfRule>
  </conditionalFormatting>
  <conditionalFormatting sqref="E25">
    <cfRule type="expression" dxfId="27" priority="27">
      <formula>_xlfn.BITAND(HEX2DEC(MID($C$2,3,8)),128)</formula>
    </cfRule>
  </conditionalFormatting>
  <conditionalFormatting sqref="E26">
    <cfRule type="expression" dxfId="26" priority="22">
      <formula>_xlfn.BITAND(HEX2DEC(MID($C$2,3,8)),2048)</formula>
    </cfRule>
  </conditionalFormatting>
  <conditionalFormatting sqref="E27">
    <cfRule type="expression" dxfId="25" priority="17">
      <formula>_xlfn.BITAND(HEX2DEC(MID($C$2,3,8)),32768)</formula>
    </cfRule>
  </conditionalFormatting>
  <conditionalFormatting sqref="E29">
    <cfRule type="expression" dxfId="24" priority="2">
      <formula>_xlfn.BITAND(HEX2DEC(MID($C$2,3,8)),8)</formula>
    </cfRule>
  </conditionalFormatting>
  <conditionalFormatting sqref="E30">
    <cfRule type="expression" dxfId="23" priority="14">
      <formula>_xlfn.BITAND(HEX2DEC(MID($C$2,3,8)),128)</formula>
    </cfRule>
  </conditionalFormatting>
  <conditionalFormatting sqref="E31">
    <cfRule type="expression" dxfId="22" priority="10">
      <formula>_xlfn.BITAND(HEX2DEC(MID($C$2,3,8)),2048)</formula>
    </cfRule>
  </conditionalFormatting>
  <conditionalFormatting sqref="E32">
    <cfRule type="expression" dxfId="21" priority="6">
      <formula>_xlfn.BITAND(HEX2DEC(MID($C$2,3,8)),32768)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C17E-0516-46C2-930A-32E7AC421B69}">
  <sheetPr codeName="Sheet2"/>
  <dimension ref="A1:G34"/>
  <sheetViews>
    <sheetView workbookViewId="0">
      <selection activeCell="K23" sqref="K23"/>
    </sheetView>
  </sheetViews>
  <sheetFormatPr defaultRowHeight="15" x14ac:dyDescent="0.25"/>
  <cols>
    <col min="1" max="1" width="17.7109375" customWidth="1"/>
    <col min="2" max="2" width="18" customWidth="1"/>
    <col min="3" max="3" width="13.7109375" customWidth="1"/>
    <col min="4" max="4" width="18.5703125" customWidth="1"/>
    <col min="5" max="5" width="15.14062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29</v>
      </c>
      <c r="E1" s="4" t="s">
        <v>25</v>
      </c>
    </row>
    <row r="2" spans="1:5" x14ac:dyDescent="0.25">
      <c r="A2" s="4" t="s">
        <v>0</v>
      </c>
      <c r="B2" s="17" t="s">
        <v>84</v>
      </c>
      <c r="C2" s="17" t="s">
        <v>10</v>
      </c>
      <c r="D2" s="19" t="str">
        <f>DEC2HEX(_xlfn.BITLSHIFT(HEX2DEC(MID(B2,3,8)),5))</f>
        <v>2020</v>
      </c>
      <c r="E2" s="19" t="str">
        <f>DEC2HEX(_xlfn.BITRSHIFT(HEX2DEC(MID(B2,3,8)),4)*HEX2DEC(240)+HEX2DEC(MID(VLOOKUP(MOD(HEX2DEC(MID(B2,3,8)),16),A5:D22,4,TRUE),3,8)))</f>
        <v>2420</v>
      </c>
    </row>
    <row r="3" spans="1:5" x14ac:dyDescent="0.25">
      <c r="A3" s="5"/>
      <c r="B3" s="5"/>
      <c r="C3" s="5"/>
      <c r="D3" s="5"/>
      <c r="E3" s="5"/>
    </row>
    <row r="4" spans="1:5" x14ac:dyDescent="0.25">
      <c r="A4" s="6" t="s">
        <v>28</v>
      </c>
      <c r="B4" s="6" t="s">
        <v>96</v>
      </c>
      <c r="C4" s="6" t="s">
        <v>94</v>
      </c>
      <c r="D4" s="11" t="s">
        <v>95</v>
      </c>
      <c r="E4" s="5"/>
    </row>
    <row r="5" spans="1:5" x14ac:dyDescent="0.25">
      <c r="A5" s="6">
        <v>0</v>
      </c>
      <c r="B5" s="12" t="s">
        <v>15</v>
      </c>
      <c r="C5" s="12" t="s">
        <v>6</v>
      </c>
      <c r="D5" s="12" t="s">
        <v>6</v>
      </c>
      <c r="E5" s="5"/>
    </row>
    <row r="6" spans="1:5" x14ac:dyDescent="0.25">
      <c r="A6" s="6">
        <v>1</v>
      </c>
      <c r="B6" s="12" t="s">
        <v>15</v>
      </c>
      <c r="C6" s="12" t="s">
        <v>7</v>
      </c>
      <c r="D6" s="12" t="s">
        <v>7</v>
      </c>
      <c r="E6" s="5"/>
    </row>
    <row r="7" spans="1:5" x14ac:dyDescent="0.25">
      <c r="A7" s="6">
        <v>2</v>
      </c>
      <c r="B7" s="12" t="s">
        <v>15</v>
      </c>
      <c r="C7" s="12" t="s">
        <v>8</v>
      </c>
      <c r="D7" s="12" t="s">
        <v>8</v>
      </c>
      <c r="E7" s="5"/>
    </row>
    <row r="8" spans="1:5" x14ac:dyDescent="0.25">
      <c r="A8" s="6">
        <v>3</v>
      </c>
      <c r="B8" s="12" t="s">
        <v>15</v>
      </c>
      <c r="C8" s="12" t="s">
        <v>9</v>
      </c>
      <c r="D8" s="12" t="s">
        <v>9</v>
      </c>
      <c r="E8" s="5"/>
    </row>
    <row r="9" spans="1:5" x14ac:dyDescent="0.25">
      <c r="A9" s="6">
        <v>4</v>
      </c>
      <c r="B9" s="12" t="s">
        <v>15</v>
      </c>
      <c r="C9" s="12" t="s">
        <v>10</v>
      </c>
      <c r="D9" s="12" t="s">
        <v>10</v>
      </c>
      <c r="E9" s="5"/>
    </row>
    <row r="10" spans="1:5" x14ac:dyDescent="0.25">
      <c r="A10" s="6">
        <v>5</v>
      </c>
      <c r="B10" s="12" t="s">
        <v>15</v>
      </c>
      <c r="C10" s="12" t="s">
        <v>18</v>
      </c>
      <c r="D10" s="12" t="s">
        <v>18</v>
      </c>
      <c r="E10" s="5"/>
    </row>
    <row r="11" spans="1:5" x14ac:dyDescent="0.25">
      <c r="A11" s="6">
        <v>6</v>
      </c>
      <c r="B11" s="12" t="s">
        <v>15</v>
      </c>
      <c r="C11" s="12" t="s">
        <v>20</v>
      </c>
      <c r="D11" s="12" t="s">
        <v>20</v>
      </c>
      <c r="E11" s="5"/>
    </row>
    <row r="12" spans="1:5" x14ac:dyDescent="0.25">
      <c r="A12" s="6">
        <v>7</v>
      </c>
      <c r="B12" s="12" t="s">
        <v>15</v>
      </c>
      <c r="C12" s="12" t="s">
        <v>21</v>
      </c>
      <c r="D12" s="12" t="s">
        <v>21</v>
      </c>
      <c r="E12" s="5"/>
    </row>
    <row r="13" spans="1:5" x14ac:dyDescent="0.25">
      <c r="A13" s="6" t="s">
        <v>46</v>
      </c>
      <c r="B13" s="13" t="s">
        <v>41</v>
      </c>
      <c r="C13" s="13" t="s">
        <v>101</v>
      </c>
      <c r="D13" s="13" t="s">
        <v>11</v>
      </c>
      <c r="E13" s="5"/>
    </row>
    <row r="14" spans="1:5" x14ac:dyDescent="0.25">
      <c r="A14" s="6" t="s">
        <v>46</v>
      </c>
      <c r="B14" s="13" t="s">
        <v>19</v>
      </c>
      <c r="C14" s="13" t="s">
        <v>101</v>
      </c>
      <c r="D14" s="13" t="s">
        <v>42</v>
      </c>
      <c r="E14" s="5"/>
    </row>
    <row r="15" spans="1:5" x14ac:dyDescent="0.25">
      <c r="A15" s="6">
        <v>8</v>
      </c>
      <c r="B15" s="12" t="s">
        <v>15</v>
      </c>
      <c r="C15" s="12" t="s">
        <v>11</v>
      </c>
      <c r="D15" s="12" t="s">
        <v>13</v>
      </c>
      <c r="E15" s="5"/>
    </row>
    <row r="16" spans="1:5" x14ac:dyDescent="0.25">
      <c r="A16" s="6">
        <v>9</v>
      </c>
      <c r="B16" s="12" t="s">
        <v>15</v>
      </c>
      <c r="C16" s="12" t="s">
        <v>12</v>
      </c>
      <c r="D16" s="12" t="s">
        <v>14</v>
      </c>
      <c r="E16" s="5"/>
    </row>
    <row r="17" spans="1:7" x14ac:dyDescent="0.25">
      <c r="A17" s="6">
        <v>10</v>
      </c>
      <c r="B17" s="12" t="s">
        <v>15</v>
      </c>
      <c r="C17" s="12" t="s">
        <v>13</v>
      </c>
      <c r="D17" s="12" t="s">
        <v>48</v>
      </c>
      <c r="E17" s="5"/>
    </row>
    <row r="18" spans="1:7" x14ac:dyDescent="0.25">
      <c r="A18" s="6">
        <v>11</v>
      </c>
      <c r="B18" s="12" t="s">
        <v>15</v>
      </c>
      <c r="C18" s="12" t="s">
        <v>14</v>
      </c>
      <c r="D18" s="12" t="s">
        <v>49</v>
      </c>
      <c r="E18" s="5"/>
    </row>
    <row r="19" spans="1:7" x14ac:dyDescent="0.25">
      <c r="A19" s="6">
        <v>12</v>
      </c>
      <c r="B19" s="12" t="s">
        <v>15</v>
      </c>
      <c r="C19" s="12" t="s">
        <v>48</v>
      </c>
      <c r="D19" s="12" t="s">
        <v>50</v>
      </c>
      <c r="E19" s="5"/>
    </row>
    <row r="20" spans="1:7" x14ac:dyDescent="0.25">
      <c r="A20" s="6">
        <v>13</v>
      </c>
      <c r="B20" s="12" t="s">
        <v>15</v>
      </c>
      <c r="C20" s="12" t="s">
        <v>49</v>
      </c>
      <c r="D20" s="12" t="s">
        <v>58</v>
      </c>
      <c r="E20" s="5"/>
    </row>
    <row r="21" spans="1:7" x14ac:dyDescent="0.25">
      <c r="A21" s="6">
        <v>14</v>
      </c>
      <c r="B21" s="12" t="s">
        <v>15</v>
      </c>
      <c r="C21" s="12" t="s">
        <v>50</v>
      </c>
      <c r="D21" s="12" t="s">
        <v>17</v>
      </c>
      <c r="E21" s="5"/>
    </row>
    <row r="22" spans="1:7" x14ac:dyDescent="0.25">
      <c r="A22" s="6">
        <v>15</v>
      </c>
      <c r="B22" s="12" t="s">
        <v>15</v>
      </c>
      <c r="C22" s="12" t="s">
        <v>58</v>
      </c>
      <c r="D22" s="12" t="s">
        <v>44</v>
      </c>
      <c r="E22" s="5"/>
    </row>
    <row r="23" spans="1:7" x14ac:dyDescent="0.25">
      <c r="A23" s="14"/>
      <c r="B23" s="14"/>
      <c r="C23" s="14"/>
      <c r="D23" s="14"/>
      <c r="E23" s="14"/>
      <c r="F23" s="3"/>
      <c r="G23" s="3"/>
    </row>
    <row r="24" spans="1:7" x14ac:dyDescent="0.25">
      <c r="A24" s="15" t="s">
        <v>94</v>
      </c>
      <c r="B24" s="25" t="str">
        <f>A25</f>
        <v>80002000</v>
      </c>
      <c r="C24" s="25" t="str">
        <f t="shared" ref="C24:E25" si="0">DEC2HEX(HEX2DEC(B24)+8)</f>
        <v>80002008</v>
      </c>
      <c r="D24" s="25" t="str">
        <f t="shared" si="0"/>
        <v>80002010</v>
      </c>
      <c r="E24" s="25" t="str">
        <f t="shared" si="0"/>
        <v>80002018</v>
      </c>
      <c r="F24" s="3"/>
      <c r="G24" s="3"/>
    </row>
    <row r="25" spans="1:7" x14ac:dyDescent="0.25">
      <c r="A25" s="24" t="str">
        <f>IF(HEX2DEC(D2)&lt;HEX2DEC(80000000),IF(MOD(HEX2DEC(MID(B2,3,8)),2),DEC2HEX(HEX2DEC(D2)-32+HEX2DEC(80000000)),DEC2HEX(HEX2DEC(D2)+HEX2DEC(80000000))),IF(MOD(HEX2DEC(MID(B2,3,8)),2),DEC2HEX(HEX2DEC(D2)-32+HEX2DEC(800000000)),DEC2HEX(HEX2DEC(D2)+HEX2DEC(800000000))))</f>
        <v>80002000</v>
      </c>
      <c r="B25" s="25" t="str">
        <f>DEC2HEX(HEX2DEC(E24)+8)</f>
        <v>80002020</v>
      </c>
      <c r="C25" s="25" t="str">
        <f t="shared" si="0"/>
        <v>80002028</v>
      </c>
      <c r="D25" s="25" t="str">
        <f t="shared" si="0"/>
        <v>80002030</v>
      </c>
      <c r="E25" s="25" t="str">
        <f t="shared" si="0"/>
        <v>80002038</v>
      </c>
      <c r="F25" s="3"/>
      <c r="G25" s="3"/>
    </row>
    <row r="26" spans="1:7" x14ac:dyDescent="0.25">
      <c r="A26" s="15"/>
      <c r="B26" s="16"/>
      <c r="C26" s="16"/>
      <c r="D26" s="16"/>
      <c r="E26" s="16"/>
      <c r="F26" s="3"/>
      <c r="G26" s="3"/>
    </row>
    <row r="27" spans="1:7" x14ac:dyDescent="0.25">
      <c r="A27" s="15" t="s">
        <v>95</v>
      </c>
      <c r="B27" s="25" t="str">
        <f>A28</f>
        <v>80002400</v>
      </c>
      <c r="C27" s="25" t="str">
        <f t="shared" ref="C27:E28" si="1">DEC2HEX(HEX2DEC(B27)+8)</f>
        <v>80002408</v>
      </c>
      <c r="D27" s="25" t="str">
        <f t="shared" si="1"/>
        <v>80002410</v>
      </c>
      <c r="E27" s="25" t="str">
        <f t="shared" si="1"/>
        <v>80002418</v>
      </c>
      <c r="F27" s="3"/>
      <c r="G27" s="3"/>
    </row>
    <row r="28" spans="1:7" x14ac:dyDescent="0.25">
      <c r="A28" s="26" t="str">
        <f>IF(HEX2DEC(E2)&lt;HEX2DEC(80000000),IF(MOD(HEX2DEC(MID(B2,3,8)),2),DEC2HEX(HEX2DEC(E2)-32+HEX2DEC(80000000)),DEC2HEX(HEX2DEC(E2)+HEX2DEC(80000000))),IF(MOD(HEX2DEC(MID(B2,3,8)),2),DEC2HEX(HEX2DEC(E2)-32+HEX2DEC(800000000)),DEC2HEX(HEX2DEC(E2)+HEX2DEC(800000000))))</f>
        <v>80002400</v>
      </c>
      <c r="B28" s="25" t="str">
        <f>DEC2HEX(HEX2DEC(E27)+8)</f>
        <v>80002420</v>
      </c>
      <c r="C28" s="25" t="str">
        <f t="shared" si="1"/>
        <v>80002428</v>
      </c>
      <c r="D28" s="25" t="str">
        <f t="shared" si="1"/>
        <v>80002430</v>
      </c>
      <c r="E28" s="25" t="str">
        <f t="shared" si="1"/>
        <v>80002438</v>
      </c>
      <c r="F28" s="3"/>
      <c r="G28" s="3"/>
    </row>
    <row r="29" spans="1:7" x14ac:dyDescent="0.25">
      <c r="A29" s="14"/>
      <c r="B29" s="14"/>
      <c r="C29" s="14"/>
      <c r="D29" s="14"/>
      <c r="E29" s="14"/>
      <c r="F29" s="3"/>
      <c r="G29" s="3"/>
    </row>
    <row r="30" spans="1:7" ht="15.75" x14ac:dyDescent="0.25">
      <c r="A30" s="52" t="s">
        <v>98</v>
      </c>
      <c r="B30" s="53"/>
      <c r="C30" s="53"/>
      <c r="D30" s="53"/>
      <c r="E30" s="53"/>
      <c r="F30" s="3"/>
      <c r="G30" s="3"/>
    </row>
    <row r="31" spans="1:7" x14ac:dyDescent="0.25">
      <c r="A31" s="39" t="s">
        <v>90</v>
      </c>
      <c r="B31" s="39"/>
      <c r="C31" s="39"/>
      <c r="D31" s="39"/>
      <c r="E31" s="39"/>
    </row>
    <row r="32" spans="1:7" ht="33" customHeight="1" x14ac:dyDescent="0.25">
      <c r="A32" s="40" t="s">
        <v>100</v>
      </c>
      <c r="B32" s="40"/>
      <c r="C32" s="40"/>
      <c r="D32" s="40"/>
      <c r="E32" s="40"/>
    </row>
    <row r="33" spans="1:5" ht="18" customHeight="1" x14ac:dyDescent="0.25">
      <c r="A33" s="43" t="s">
        <v>92</v>
      </c>
      <c r="B33" s="44"/>
      <c r="C33" s="44"/>
      <c r="D33" s="44"/>
      <c r="E33" s="44"/>
    </row>
    <row r="34" spans="1:5" ht="28.5" customHeight="1" x14ac:dyDescent="0.25">
      <c r="A34" s="43" t="s">
        <v>93</v>
      </c>
      <c r="B34" s="44"/>
      <c r="C34" s="44"/>
      <c r="D34" s="44"/>
      <c r="E34" s="44"/>
    </row>
  </sheetData>
  <sheetProtection algorithmName="SHA-512" hashValue="YErr0Pt9OYNSgkZc6pONQ7Awxdd+4pvI6PrEpq+fc/NUlRgwzywq/yNsrQ5U7iOveLBv+QixLU4SOWsh02jAZg==" saltValue="tgES+A3lAuB8UXGr4p9p1Q==" spinCount="100000" sheet="1" objects="1" scenarios="1"/>
  <mergeCells count="5">
    <mergeCell ref="A30:E30"/>
    <mergeCell ref="A31:E31"/>
    <mergeCell ref="A32:E32"/>
    <mergeCell ref="A33:E33"/>
    <mergeCell ref="A34:E34"/>
  </mergeCells>
  <conditionalFormatting sqref="B24">
    <cfRule type="expression" dxfId="20" priority="16">
      <formula>_xlfn.BITAND(HEX2DEC(MID($C$2,3,8)),1)</formula>
    </cfRule>
  </conditionalFormatting>
  <conditionalFormatting sqref="B25">
    <cfRule type="expression" dxfId="19" priority="8">
      <formula>_xlfn.BITAND(HEX2DEC(MID($C$2,3,8)),16)</formula>
    </cfRule>
  </conditionalFormatting>
  <conditionalFormatting sqref="B27">
    <cfRule type="expression" dxfId="18" priority="15">
      <formula>_xlfn.BITAND(HEX2DEC(MID($C$2,3,8)),1)</formula>
    </cfRule>
  </conditionalFormatting>
  <conditionalFormatting sqref="B28">
    <cfRule type="expression" dxfId="17" priority="7">
      <formula>_xlfn.BITAND(HEX2DEC(MID($C$2,3,8)),16)</formula>
    </cfRule>
  </conditionalFormatting>
  <conditionalFormatting sqref="C24">
    <cfRule type="expression" dxfId="16" priority="14">
      <formula>_xlfn.BITAND(HEX2DEC(MID($C$2,3,8)),2)</formula>
    </cfRule>
  </conditionalFormatting>
  <conditionalFormatting sqref="C25">
    <cfRule type="expression" dxfId="15" priority="6">
      <formula>_xlfn.BITAND(HEX2DEC(MID($C$2,3,8)),32)</formula>
    </cfRule>
  </conditionalFormatting>
  <conditionalFormatting sqref="C27">
    <cfRule type="expression" dxfId="14" priority="13">
      <formula>_xlfn.BITAND(HEX2DEC(MID($C$2,3,8)),2)</formula>
    </cfRule>
  </conditionalFormatting>
  <conditionalFormatting sqref="C28">
    <cfRule type="expression" dxfId="13" priority="5">
      <formula>_xlfn.BITAND(HEX2DEC(MID($C$2,3,8)),32)</formula>
    </cfRule>
  </conditionalFormatting>
  <conditionalFormatting sqref="D24">
    <cfRule type="expression" dxfId="12" priority="12">
      <formula>_xlfn.BITAND(HEX2DEC(MID($C$2,3,8)),4)</formula>
    </cfRule>
  </conditionalFormatting>
  <conditionalFormatting sqref="D25">
    <cfRule type="expression" dxfId="11" priority="4">
      <formula>_xlfn.BITAND(HEX2DEC(MID($C$2,3,8)),64)</formula>
    </cfRule>
  </conditionalFormatting>
  <conditionalFormatting sqref="D27">
    <cfRule type="expression" dxfId="10" priority="11">
      <formula>_xlfn.BITAND(HEX2DEC(MID($C$2,3,8)),4)</formula>
    </cfRule>
  </conditionalFormatting>
  <conditionalFormatting sqref="D28">
    <cfRule type="expression" dxfId="9" priority="3">
      <formula>_xlfn.BITAND(HEX2DEC(MID($C$2,3,8)),64)</formula>
    </cfRule>
  </conditionalFormatting>
  <conditionalFormatting sqref="E24">
    <cfRule type="expression" dxfId="8" priority="10">
      <formula>_xlfn.BITAND(HEX2DEC(MID($C$2,3,8)),8)</formula>
    </cfRule>
  </conditionalFormatting>
  <conditionalFormatting sqref="E25">
    <cfRule type="expression" dxfId="7" priority="2">
      <formula>_xlfn.BITAND(HEX2DEC(MID($C$2,3,8)),128)</formula>
    </cfRule>
  </conditionalFormatting>
  <conditionalFormatting sqref="E27">
    <cfRule type="expression" dxfId="6" priority="9">
      <formula>_xlfn.BITAND(HEX2DEC(MID($C$2,3,8)),8)</formula>
    </cfRule>
  </conditionalFormatting>
  <conditionalFormatting sqref="E28">
    <cfRule type="expression" dxfId="5" priority="1">
      <formula>_xlfn.BITAND(HEX2DEC(MID($C$2,3,8)),128)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7"/>
  <sheetViews>
    <sheetView topLeftCell="A16" workbookViewId="0">
      <selection activeCell="J22" sqref="J22"/>
    </sheetView>
  </sheetViews>
  <sheetFormatPr defaultRowHeight="15" x14ac:dyDescent="0.25"/>
  <cols>
    <col min="1" max="1" width="19.140625" customWidth="1"/>
    <col min="2" max="2" width="15.5703125" customWidth="1"/>
    <col min="3" max="3" width="22.140625" customWidth="1"/>
    <col min="4" max="4" width="19" customWidth="1"/>
    <col min="5" max="5" width="16.7109375" customWidth="1"/>
  </cols>
  <sheetData>
    <row r="1" spans="1:5" x14ac:dyDescent="0.25">
      <c r="A1" s="4" t="s">
        <v>1</v>
      </c>
      <c r="B1" s="4" t="s">
        <v>2</v>
      </c>
      <c r="C1" s="4" t="s">
        <v>3</v>
      </c>
      <c r="D1" s="4" t="s">
        <v>29</v>
      </c>
      <c r="E1" s="4" t="s">
        <v>25</v>
      </c>
    </row>
    <row r="2" spans="1:5" x14ac:dyDescent="0.25">
      <c r="A2" s="4" t="s">
        <v>0</v>
      </c>
      <c r="B2" s="17" t="s">
        <v>11</v>
      </c>
      <c r="C2" s="17" t="s">
        <v>4</v>
      </c>
      <c r="D2" s="35" t="str">
        <f>DEC2HEX(_xlfn.BITLSHIFT(HEX2DEC(MID(B2,3,8)),4))</f>
        <v>1000</v>
      </c>
      <c r="E2" s="35" t="str">
        <f>DEC2HEX(_xlfn.BITRSHIFT(HEX2DEC(MID(B2,3,8)),5)*HEX2DEC(240)+HEX2DEC(MID(VLOOKUP(MOD(HEX2DEC(MID(B2,3,8)),32),A5:D38,4,TRUE),3,8)))</f>
        <v>1200</v>
      </c>
    </row>
    <row r="3" spans="1:5" x14ac:dyDescent="0.25">
      <c r="A3" s="5"/>
      <c r="B3" s="5"/>
      <c r="C3" s="5"/>
      <c r="D3" s="5"/>
      <c r="E3" s="5"/>
    </row>
    <row r="4" spans="1:5" x14ac:dyDescent="0.25">
      <c r="A4" s="6" t="s">
        <v>30</v>
      </c>
      <c r="B4" s="6" t="s">
        <v>96</v>
      </c>
      <c r="C4" s="6" t="s">
        <v>94</v>
      </c>
      <c r="D4" s="11" t="s">
        <v>95</v>
      </c>
      <c r="E4" s="18"/>
    </row>
    <row r="5" spans="1:5" x14ac:dyDescent="0.25">
      <c r="A5" s="27">
        <v>0</v>
      </c>
      <c r="B5" s="28" t="s">
        <v>15</v>
      </c>
      <c r="C5" s="28" t="s">
        <v>6</v>
      </c>
      <c r="D5" s="28" t="s">
        <v>6</v>
      </c>
      <c r="E5" s="18"/>
    </row>
    <row r="6" spans="1:5" x14ac:dyDescent="0.25">
      <c r="A6" s="27">
        <v>1</v>
      </c>
      <c r="B6" s="28" t="s">
        <v>15</v>
      </c>
      <c r="C6" s="28" t="s">
        <v>31</v>
      </c>
      <c r="D6" s="28" t="s">
        <v>31</v>
      </c>
      <c r="E6" s="18"/>
    </row>
    <row r="7" spans="1:5" x14ac:dyDescent="0.25">
      <c r="A7" s="27">
        <v>2</v>
      </c>
      <c r="B7" s="28" t="s">
        <v>15</v>
      </c>
      <c r="C7" s="28" t="s">
        <v>7</v>
      </c>
      <c r="D7" s="28" t="s">
        <v>7</v>
      </c>
      <c r="E7" s="18"/>
    </row>
    <row r="8" spans="1:5" x14ac:dyDescent="0.25">
      <c r="A8" s="27">
        <v>3</v>
      </c>
      <c r="B8" s="28" t="s">
        <v>15</v>
      </c>
      <c r="C8" s="28" t="s">
        <v>32</v>
      </c>
      <c r="D8" s="28" t="s">
        <v>32</v>
      </c>
      <c r="E8" s="18"/>
    </row>
    <row r="9" spans="1:5" x14ac:dyDescent="0.25">
      <c r="A9" s="27">
        <v>4</v>
      </c>
      <c r="B9" s="28" t="s">
        <v>15</v>
      </c>
      <c r="C9" s="28" t="s">
        <v>8</v>
      </c>
      <c r="D9" s="28" t="s">
        <v>8</v>
      </c>
      <c r="E9" s="5"/>
    </row>
    <row r="10" spans="1:5" x14ac:dyDescent="0.25">
      <c r="A10" s="27">
        <v>5</v>
      </c>
      <c r="B10" s="28" t="s">
        <v>15</v>
      </c>
      <c r="C10" s="28" t="s">
        <v>33</v>
      </c>
      <c r="D10" s="28" t="s">
        <v>33</v>
      </c>
      <c r="E10" s="5"/>
    </row>
    <row r="11" spans="1:5" x14ac:dyDescent="0.25">
      <c r="A11" s="27">
        <v>6</v>
      </c>
      <c r="B11" s="28" t="s">
        <v>15</v>
      </c>
      <c r="C11" s="28" t="s">
        <v>9</v>
      </c>
      <c r="D11" s="28" t="s">
        <v>9</v>
      </c>
      <c r="E11" s="5"/>
    </row>
    <row r="12" spans="1:5" x14ac:dyDescent="0.25">
      <c r="A12" s="27">
        <v>7</v>
      </c>
      <c r="B12" s="28" t="s">
        <v>15</v>
      </c>
      <c r="C12" s="28" t="s">
        <v>34</v>
      </c>
      <c r="D12" s="28" t="s">
        <v>34</v>
      </c>
      <c r="E12" s="5"/>
    </row>
    <row r="13" spans="1:5" x14ac:dyDescent="0.25">
      <c r="A13" s="27">
        <v>8</v>
      </c>
      <c r="B13" s="28" t="s">
        <v>15</v>
      </c>
      <c r="C13" s="28" t="s">
        <v>10</v>
      </c>
      <c r="D13" s="28" t="s">
        <v>10</v>
      </c>
      <c r="E13" s="5"/>
    </row>
    <row r="14" spans="1:5" x14ac:dyDescent="0.25">
      <c r="A14" s="27">
        <v>9</v>
      </c>
      <c r="B14" s="28" t="s">
        <v>15</v>
      </c>
      <c r="C14" s="28" t="s">
        <v>35</v>
      </c>
      <c r="D14" s="28" t="s">
        <v>35</v>
      </c>
      <c r="E14" s="5"/>
    </row>
    <row r="15" spans="1:5" x14ac:dyDescent="0.25">
      <c r="A15" s="27">
        <v>10</v>
      </c>
      <c r="B15" s="28" t="s">
        <v>15</v>
      </c>
      <c r="C15" s="28" t="s">
        <v>18</v>
      </c>
      <c r="D15" s="28" t="s">
        <v>18</v>
      </c>
      <c r="E15" s="5"/>
    </row>
    <row r="16" spans="1:5" x14ac:dyDescent="0.25">
      <c r="A16" s="27">
        <v>11</v>
      </c>
      <c r="B16" s="28" t="s">
        <v>15</v>
      </c>
      <c r="C16" s="28" t="s">
        <v>36</v>
      </c>
      <c r="D16" s="28" t="s">
        <v>36</v>
      </c>
      <c r="E16" s="5"/>
    </row>
    <row r="17" spans="1:5" x14ac:dyDescent="0.25">
      <c r="A17" s="27">
        <v>12</v>
      </c>
      <c r="B17" s="28" t="s">
        <v>15</v>
      </c>
      <c r="C17" s="28" t="s">
        <v>20</v>
      </c>
      <c r="D17" s="28" t="s">
        <v>20</v>
      </c>
      <c r="E17" s="5"/>
    </row>
    <row r="18" spans="1:5" x14ac:dyDescent="0.25">
      <c r="A18" s="27">
        <v>13</v>
      </c>
      <c r="B18" s="28" t="s">
        <v>15</v>
      </c>
      <c r="C18" s="28" t="s">
        <v>37</v>
      </c>
      <c r="D18" s="28" t="s">
        <v>37</v>
      </c>
      <c r="E18" s="5"/>
    </row>
    <row r="19" spans="1:5" x14ac:dyDescent="0.25">
      <c r="A19" s="27">
        <v>14</v>
      </c>
      <c r="B19" s="28" t="s">
        <v>15</v>
      </c>
      <c r="C19" s="28" t="s">
        <v>21</v>
      </c>
      <c r="D19" s="28" t="s">
        <v>21</v>
      </c>
      <c r="E19" s="5"/>
    </row>
    <row r="20" spans="1:5" x14ac:dyDescent="0.25">
      <c r="A20" s="27">
        <v>15</v>
      </c>
      <c r="B20" s="28" t="s">
        <v>15</v>
      </c>
      <c r="C20" s="28" t="s">
        <v>78</v>
      </c>
      <c r="D20" s="28" t="s">
        <v>78</v>
      </c>
      <c r="E20" s="5"/>
    </row>
    <row r="21" spans="1:5" x14ac:dyDescent="0.25">
      <c r="A21" s="27" t="s">
        <v>46</v>
      </c>
      <c r="B21" s="29" t="s">
        <v>41</v>
      </c>
      <c r="C21" s="29" t="s">
        <v>101</v>
      </c>
      <c r="D21" s="29" t="s">
        <v>11</v>
      </c>
      <c r="E21" s="5"/>
    </row>
    <row r="22" spans="1:5" x14ac:dyDescent="0.25">
      <c r="A22" s="27" t="s">
        <v>46</v>
      </c>
      <c r="B22" s="29" t="s">
        <v>19</v>
      </c>
      <c r="C22" s="29" t="s">
        <v>101</v>
      </c>
      <c r="D22" s="29" t="s">
        <v>42</v>
      </c>
      <c r="E22" s="5"/>
    </row>
    <row r="23" spans="1:5" x14ac:dyDescent="0.25">
      <c r="A23" s="27">
        <v>16</v>
      </c>
      <c r="B23" s="28" t="s">
        <v>16</v>
      </c>
      <c r="C23" s="28" t="s">
        <v>11</v>
      </c>
      <c r="D23" s="28" t="s">
        <v>13</v>
      </c>
      <c r="E23" s="5"/>
    </row>
    <row r="24" spans="1:5" x14ac:dyDescent="0.25">
      <c r="A24" s="27">
        <v>17</v>
      </c>
      <c r="B24" s="28" t="s">
        <v>16</v>
      </c>
      <c r="C24" s="28" t="s">
        <v>39</v>
      </c>
      <c r="D24" s="28" t="s">
        <v>38</v>
      </c>
      <c r="E24" s="14"/>
    </row>
    <row r="25" spans="1:5" x14ac:dyDescent="0.25">
      <c r="A25" s="27">
        <v>18</v>
      </c>
      <c r="B25" s="28" t="s">
        <v>16</v>
      </c>
      <c r="C25" s="28" t="s">
        <v>12</v>
      </c>
      <c r="D25" s="28" t="s">
        <v>14</v>
      </c>
      <c r="E25" s="14"/>
    </row>
    <row r="26" spans="1:5" x14ac:dyDescent="0.25">
      <c r="A26" s="27">
        <v>19</v>
      </c>
      <c r="B26" s="28" t="s">
        <v>16</v>
      </c>
      <c r="C26" s="28" t="s">
        <v>40</v>
      </c>
      <c r="D26" s="28" t="s">
        <v>79</v>
      </c>
      <c r="E26" s="14"/>
    </row>
    <row r="27" spans="1:5" x14ac:dyDescent="0.25">
      <c r="A27" s="27">
        <v>20</v>
      </c>
      <c r="B27" s="28" t="s">
        <v>16</v>
      </c>
      <c r="C27" s="28" t="s">
        <v>13</v>
      </c>
      <c r="D27" s="28" t="s">
        <v>10</v>
      </c>
      <c r="E27" s="14"/>
    </row>
    <row r="28" spans="1:5" x14ac:dyDescent="0.25">
      <c r="A28" s="27">
        <v>21</v>
      </c>
      <c r="B28" s="28" t="s">
        <v>16</v>
      </c>
      <c r="C28" s="28" t="s">
        <v>38</v>
      </c>
      <c r="D28" s="28" t="s">
        <v>80</v>
      </c>
      <c r="E28" s="14"/>
    </row>
    <row r="29" spans="1:5" x14ac:dyDescent="0.25">
      <c r="A29" s="27">
        <v>22</v>
      </c>
      <c r="B29" s="28" t="s">
        <v>16</v>
      </c>
      <c r="C29" s="28" t="s">
        <v>14</v>
      </c>
      <c r="D29" s="28" t="s">
        <v>49</v>
      </c>
      <c r="E29" s="14"/>
    </row>
    <row r="30" spans="1:5" x14ac:dyDescent="0.25">
      <c r="A30" s="27">
        <v>23</v>
      </c>
      <c r="B30" s="28" t="s">
        <v>16</v>
      </c>
      <c r="C30" s="28" t="s">
        <v>79</v>
      </c>
      <c r="D30" s="28" t="s">
        <v>81</v>
      </c>
      <c r="E30" s="5"/>
    </row>
    <row r="31" spans="1:5" x14ac:dyDescent="0.25">
      <c r="A31" s="27">
        <v>24</v>
      </c>
      <c r="B31" s="28" t="s">
        <v>16</v>
      </c>
      <c r="C31" s="28" t="s">
        <v>10</v>
      </c>
      <c r="D31" s="28" t="s">
        <v>50</v>
      </c>
      <c r="E31" s="5"/>
    </row>
    <row r="32" spans="1:5" x14ac:dyDescent="0.25">
      <c r="A32" s="27">
        <v>25</v>
      </c>
      <c r="B32" s="28" t="s">
        <v>16</v>
      </c>
      <c r="C32" s="28" t="s">
        <v>80</v>
      </c>
      <c r="D32" s="28" t="s">
        <v>82</v>
      </c>
      <c r="E32" s="5"/>
    </row>
    <row r="33" spans="1:5" x14ac:dyDescent="0.25">
      <c r="A33" s="27">
        <v>26</v>
      </c>
      <c r="B33" s="28" t="s">
        <v>16</v>
      </c>
      <c r="C33" s="28" t="s">
        <v>49</v>
      </c>
      <c r="D33" s="28" t="s">
        <v>58</v>
      </c>
      <c r="E33" s="5"/>
    </row>
    <row r="34" spans="1:5" x14ac:dyDescent="0.25">
      <c r="A34" s="27">
        <v>27</v>
      </c>
      <c r="B34" s="28" t="s">
        <v>16</v>
      </c>
      <c r="C34" s="28" t="s">
        <v>81</v>
      </c>
      <c r="D34" s="28" t="s">
        <v>83</v>
      </c>
      <c r="E34" s="5"/>
    </row>
    <row r="35" spans="1:5" x14ac:dyDescent="0.25">
      <c r="A35" s="27">
        <v>28</v>
      </c>
      <c r="B35" s="28" t="s">
        <v>16</v>
      </c>
      <c r="C35" s="28" t="s">
        <v>50</v>
      </c>
      <c r="D35" s="28" t="s">
        <v>17</v>
      </c>
      <c r="E35" s="5"/>
    </row>
    <row r="36" spans="1:5" x14ac:dyDescent="0.25">
      <c r="A36" s="27">
        <v>29</v>
      </c>
      <c r="B36" s="28" t="s">
        <v>16</v>
      </c>
      <c r="C36" s="28" t="s">
        <v>82</v>
      </c>
      <c r="D36" s="28" t="s">
        <v>43</v>
      </c>
      <c r="E36" s="5"/>
    </row>
    <row r="37" spans="1:5" x14ac:dyDescent="0.25">
      <c r="A37" s="27">
        <v>30</v>
      </c>
      <c r="B37" s="28" t="s">
        <v>16</v>
      </c>
      <c r="C37" s="28" t="s">
        <v>58</v>
      </c>
      <c r="D37" s="28" t="s">
        <v>44</v>
      </c>
      <c r="E37" s="5"/>
    </row>
    <row r="38" spans="1:5" x14ac:dyDescent="0.25">
      <c r="A38" s="27">
        <v>31</v>
      </c>
      <c r="B38" s="28" t="s">
        <v>16</v>
      </c>
      <c r="C38" s="28" t="s">
        <v>83</v>
      </c>
      <c r="D38" s="28" t="s">
        <v>45</v>
      </c>
      <c r="E38" s="5"/>
    </row>
    <row r="39" spans="1:5" x14ac:dyDescent="0.25">
      <c r="A39" s="5"/>
      <c r="B39" s="5"/>
      <c r="C39" s="5"/>
      <c r="D39" s="5"/>
      <c r="E39" s="5"/>
    </row>
    <row r="40" spans="1:5" x14ac:dyDescent="0.25">
      <c r="A40" s="18"/>
      <c r="B40" s="18"/>
      <c r="C40" s="18"/>
      <c r="D40" s="5"/>
      <c r="E40" s="5"/>
    </row>
    <row r="41" spans="1:5" x14ac:dyDescent="0.25">
      <c r="A41" s="15" t="s">
        <v>94</v>
      </c>
      <c r="B41" s="24" t="str">
        <f>IF(HEX2DEC(D2)&lt;HEX2DEC(80000000),IF(MOD(HEX2DEC(MID(B2,3,8)),2),DEC2HEX(HEX2DEC(D2)-16+HEX2DEC(80000000)),DEC2HEX(HEX2DEC(D2)+HEX2DEC(80000000))),IF(MOD(HEX2DEC(MID(B2,3,8)),2),DEC2HEX(HEX2DEC(D2)-16+HEX2DEC(800000000)),DEC2HEX(HEX2DEC(D2)+HEX2DEC(800000000))))</f>
        <v>80001000</v>
      </c>
      <c r="C41" s="24" t="str">
        <f t="shared" ref="C41:E42" si="0">DEC2HEX(HEX2DEC(B41)+8)</f>
        <v>80001008</v>
      </c>
      <c r="D41" s="30" t="str">
        <f t="shared" si="0"/>
        <v>80001010</v>
      </c>
      <c r="E41" s="30" t="str">
        <f t="shared" si="0"/>
        <v>80001018</v>
      </c>
    </row>
    <row r="42" spans="1:5" x14ac:dyDescent="0.25">
      <c r="A42" s="15" t="s">
        <v>95</v>
      </c>
      <c r="B42" s="24" t="str">
        <f>IF(HEX2DEC(E2)&lt;HEX2DEC(80000000),IF(MOD(HEX2DEC(MID(B2,3,8)),2),DEC2HEX(HEX2DEC(E2)-16+HEX2DEC(80000000)),DEC2HEX(HEX2DEC(E2)+HEX2DEC(80000000))),IF(MOD(HEX2DEC(MID(B2,3,8)),2),DEC2HEX(HEX2DEC(E2)-16+HEX2DEC(800000000)),DEC2HEX(HEX2DEC(E2)+HEX2DEC(800000000))))</f>
        <v>80001200</v>
      </c>
      <c r="C42" s="24" t="str">
        <f t="shared" si="0"/>
        <v>80001208</v>
      </c>
      <c r="D42" s="30" t="str">
        <f t="shared" si="0"/>
        <v>80001210</v>
      </c>
      <c r="E42" s="30" t="str">
        <f t="shared" si="0"/>
        <v>80001218</v>
      </c>
    </row>
    <row r="43" spans="1:5" x14ac:dyDescent="0.25">
      <c r="A43" s="18"/>
      <c r="B43" s="18"/>
      <c r="C43" s="18"/>
      <c r="D43" s="5"/>
      <c r="E43" s="5"/>
    </row>
    <row r="44" spans="1:5" x14ac:dyDescent="0.25">
      <c r="A44" s="45" t="s">
        <v>99</v>
      </c>
      <c r="B44" s="46"/>
      <c r="C44" s="46"/>
      <c r="D44" s="46"/>
      <c r="E44" s="46"/>
    </row>
    <row r="45" spans="1:5" x14ac:dyDescent="0.25">
      <c r="A45" s="39" t="s">
        <v>90</v>
      </c>
      <c r="B45" s="39"/>
      <c r="C45" s="39"/>
      <c r="D45" s="39"/>
      <c r="E45" s="39"/>
    </row>
    <row r="46" spans="1:5" ht="30.75" customHeight="1" x14ac:dyDescent="0.25">
      <c r="A46" s="40" t="s">
        <v>100</v>
      </c>
      <c r="B46" s="40"/>
      <c r="C46" s="40"/>
      <c r="D46" s="40"/>
      <c r="E46" s="40"/>
    </row>
    <row r="47" spans="1:5" x14ac:dyDescent="0.25">
      <c r="A47" s="43" t="s">
        <v>92</v>
      </c>
      <c r="B47" s="43"/>
      <c r="C47" s="43"/>
      <c r="D47" s="43"/>
      <c r="E47" s="43"/>
    </row>
    <row r="48" spans="1:5" x14ac:dyDescent="0.25">
      <c r="A48" s="42" t="s">
        <v>93</v>
      </c>
      <c r="B48" s="42"/>
      <c r="C48" s="42"/>
      <c r="D48" s="42"/>
      <c r="E48" s="42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</sheetData>
  <sheetProtection algorithmName="SHA-512" hashValue="fatajvOLq14rjSHm3NRtg0/hvHRjIy+e46Qcxl0kJZ5kVe/ubHeiCWRBjyG7cEj4iLJWo1Q7fxQwlDSecrhjSA==" saltValue="Z6mKJJh/Cibg0ghuKHiSVw==" spinCount="100000" sheet="1" objects="1" scenarios="1"/>
  <mergeCells count="5">
    <mergeCell ref="A44:E44"/>
    <mergeCell ref="A45:E45"/>
    <mergeCell ref="A46:E46"/>
    <mergeCell ref="A47:E47"/>
    <mergeCell ref="A48:E48"/>
  </mergeCells>
  <phoneticPr fontId="1" type="noConversion"/>
  <conditionalFormatting sqref="B41:B42">
    <cfRule type="expression" dxfId="4" priority="4">
      <formula>_xlfn.BITAND(HEX2DEC(MID($C$2,3,8)),1)</formula>
    </cfRule>
  </conditionalFormatting>
  <conditionalFormatting sqref="C41:C42">
    <cfRule type="expression" dxfId="3" priority="3">
      <formula>_xlfn.BITAND(HEX2DEC(MID($C$2,3,8)),2)</formula>
    </cfRule>
  </conditionalFormatting>
  <conditionalFormatting sqref="D41:D42">
    <cfRule type="expression" dxfId="2" priority="2">
      <formula>_xlfn.BITAND(HEX2DEC(MID($C$2,3,8)),4)</formula>
    </cfRule>
  </conditionalFormatting>
  <conditionalFormatting sqref="D57">
    <cfRule type="expression" dxfId="1" priority="9">
      <formula>_xlfn.BITAND(HEX2DEC(MID($E$40,3,8)),2)</formula>
    </cfRule>
  </conditionalFormatting>
  <conditionalFormatting sqref="E41:E42">
    <cfRule type="expression" dxfId="0" priority="1">
      <formula>_xlfn.BITAND(HEX2DEC(MID($C$2,3,8)),8)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TDA4VE</vt:lpstr>
      <vt:lpstr>TDA4VM</vt:lpstr>
      <vt:lpstr>DRA821 DRA829 TDA4VEN AM62P AM6</vt:lpstr>
      <vt:lpstr>AM64AM62AM62L </vt:lpstr>
      <vt:lpstr>TDA4VE!_Toc234407031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Meng, Linjun</dc:creator>
  <cp:lastModifiedBy>Meng, Linjun</cp:lastModifiedBy>
  <dcterms:created xsi:type="dcterms:W3CDTF">2015-06-05T18:17:20Z</dcterms:created>
  <dcterms:modified xsi:type="dcterms:W3CDTF">2026-08-12T08:50:18Z</dcterms:modified>
</cp:coreProperties>
</file>