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43EB2A5B-FDE0-421A-A998-2E6A5C7146FF}" xr6:coauthVersionLast="47" xr6:coauthVersionMax="47" xr10:uidLastSave="{00000000-0000-0000-0000-000000000000}"/>
  <bookViews>
    <workbookView xWindow="7725" yWindow="2490" windowWidth="23220" windowHeight="16575" xr2:uid="{00000000-000D-0000-FFFF-FFFF00000000}"/>
  </bookViews>
  <sheets>
    <sheet name="Customer setting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  <c r="D11" i="2" s="1"/>
  <c r="D3" i="2"/>
  <c r="D12" i="1"/>
  <c r="D8" i="1"/>
  <c r="D11" i="1"/>
  <c r="D9" i="1"/>
  <c r="D5" i="1"/>
  <c r="D6" i="1"/>
  <c r="D7" i="1"/>
  <c r="D4" i="1"/>
  <c r="D3" i="1"/>
  <c r="D12" i="2" l="1"/>
  <c r="B11" i="2"/>
  <c r="D13" i="2"/>
  <c r="B13" i="2" s="1"/>
  <c r="B11" i="1"/>
  <c r="D13" i="1" l="1"/>
  <c r="B13" i="1" s="1"/>
</calcChain>
</file>

<file path=xl/sharedStrings.xml><?xml version="1.0" encoding="utf-8"?>
<sst xmlns="http://schemas.openxmlformats.org/spreadsheetml/2006/main" count="77" uniqueCount="35">
  <si>
    <t>Datasheet</t>
  </si>
  <si>
    <t>MSPM0G1507</t>
  </si>
  <si>
    <t>Rpar</t>
  </si>
  <si>
    <t>Cpar</t>
  </si>
  <si>
    <t>Ci</t>
  </si>
  <si>
    <t>Rin</t>
  </si>
  <si>
    <t>Cs/h</t>
  </si>
  <si>
    <t>n</t>
  </si>
  <si>
    <t>Settling Error</t>
  </si>
  <si>
    <t>Tau</t>
  </si>
  <si>
    <t>K</t>
  </si>
  <si>
    <t>Tsample</t>
  </si>
  <si>
    <t>kOhm</t>
  </si>
  <si>
    <t>pF</t>
  </si>
  <si>
    <t>bit</t>
  </si>
  <si>
    <t>%</t>
  </si>
  <si>
    <t>ns</t>
  </si>
  <si>
    <t>-</t>
  </si>
  <si>
    <t>Ohm</t>
  </si>
  <si>
    <t>F</t>
  </si>
  <si>
    <t>s</t>
  </si>
  <si>
    <t>User Change</t>
  </si>
  <si>
    <t>Answer</t>
  </si>
  <si>
    <t>Page</t>
  </si>
  <si>
    <t>Page43</t>
  </si>
  <si>
    <t>7.12.4</t>
  </si>
  <si>
    <t>LSB</t>
    <phoneticPr fontId="1"/>
  </si>
  <si>
    <t>User Modified</t>
    <phoneticPr fontId="1"/>
  </si>
  <si>
    <t>External equivalent circuit</t>
    <phoneticPr fontId="1"/>
  </si>
  <si>
    <t>MSPM0G3507</t>
    <phoneticPr fontId="1"/>
  </si>
  <si>
    <t>Page40</t>
    <phoneticPr fontId="1"/>
  </si>
  <si>
    <t>Device Spec in Datasheet</t>
    <phoneticPr fontId="1"/>
  </si>
  <si>
    <t>Expected value</t>
    <phoneticPr fontId="1"/>
  </si>
  <si>
    <t>Result</t>
    <phoneticPr fontId="1"/>
  </si>
  <si>
    <t>ADC configuration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</si>
</sst>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180974</xdr:rowOff>
    </xdr:from>
    <xdr:to>
      <xdr:col>8</xdr:col>
      <xdr:colOff>42594</xdr:colOff>
      <xdr:row>34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527AFD-B28F-4749-BC62-58F4A427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14624"/>
          <a:ext cx="7033944" cy="3609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9</xdr:col>
      <xdr:colOff>325287</xdr:colOff>
      <xdr:row>32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F0CAA-E4FA-4611-A05F-54A4BABD2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43200"/>
          <a:ext cx="6131727" cy="3108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E8A2-0FC3-40D9-B800-BE6BBDB6F1F3}">
  <dimension ref="A1:F14"/>
  <sheetViews>
    <sheetView tabSelected="1" zoomScaleNormal="100" workbookViewId="0">
      <selection activeCell="G10" sqref="G10"/>
    </sheetView>
  </sheetViews>
  <sheetFormatPr defaultRowHeight="14.25" x14ac:dyDescent="0.2"/>
  <cols>
    <col min="1" max="1" width="12.625" bestFit="1" customWidth="1"/>
    <col min="2" max="2" width="12.875" bestFit="1" customWidth="1"/>
    <col min="3" max="3" width="6.25" bestFit="1" customWidth="1"/>
    <col min="4" max="4" width="12" bestFit="1" customWidth="1"/>
    <col min="5" max="5" width="5.25" bestFit="1" customWidth="1"/>
    <col min="6" max="6" width="24.75" customWidth="1"/>
  </cols>
  <sheetData>
    <row r="1" spans="1:6" x14ac:dyDescent="0.2">
      <c r="A1" t="s">
        <v>0</v>
      </c>
      <c r="B1" t="s">
        <v>29</v>
      </c>
      <c r="C1" t="s">
        <v>23</v>
      </c>
      <c r="D1">
        <v>7.13</v>
      </c>
      <c r="F1" t="s">
        <v>30</v>
      </c>
    </row>
    <row r="2" spans="1:6" x14ac:dyDescent="0.2">
      <c r="B2" s="2" t="s">
        <v>27</v>
      </c>
    </row>
    <row r="3" spans="1:6" x14ac:dyDescent="0.2">
      <c r="A3" t="s">
        <v>2</v>
      </c>
      <c r="B3" s="2">
        <v>0.5</v>
      </c>
      <c r="C3" t="s">
        <v>12</v>
      </c>
      <c r="D3">
        <f>B3*1000</f>
        <v>500</v>
      </c>
      <c r="E3" t="s">
        <v>18</v>
      </c>
      <c r="F3" s="3" t="s">
        <v>28</v>
      </c>
    </row>
    <row r="4" spans="1:6" x14ac:dyDescent="0.2">
      <c r="A4" t="s">
        <v>3</v>
      </c>
      <c r="B4" s="2">
        <v>1000</v>
      </c>
      <c r="C4" t="s">
        <v>13</v>
      </c>
      <c r="D4">
        <f>B4/1000000000000</f>
        <v>1.0000000000000001E-9</v>
      </c>
      <c r="E4" t="s">
        <v>19</v>
      </c>
      <c r="F4" s="3"/>
    </row>
    <row r="5" spans="1:6" x14ac:dyDescent="0.2">
      <c r="A5" t="s">
        <v>4</v>
      </c>
      <c r="B5" s="2">
        <v>5</v>
      </c>
      <c r="C5" t="s">
        <v>13</v>
      </c>
      <c r="D5">
        <f>B5/1000000000000</f>
        <v>4.9999999999999997E-12</v>
      </c>
      <c r="E5" t="s">
        <v>19</v>
      </c>
      <c r="F5" s="3" t="s">
        <v>31</v>
      </c>
    </row>
    <row r="6" spans="1:6" x14ac:dyDescent="0.2">
      <c r="A6" t="s">
        <v>5</v>
      </c>
      <c r="B6" s="2">
        <v>0.5</v>
      </c>
      <c r="C6" t="s">
        <v>12</v>
      </c>
      <c r="D6">
        <f>B6*1000</f>
        <v>500</v>
      </c>
      <c r="E6" t="s">
        <v>18</v>
      </c>
      <c r="F6" s="3"/>
    </row>
    <row r="7" spans="1:6" x14ac:dyDescent="0.2">
      <c r="A7" t="s">
        <v>6</v>
      </c>
      <c r="B7" s="2">
        <v>3.3</v>
      </c>
      <c r="C7" t="s">
        <v>13</v>
      </c>
      <c r="D7">
        <f>B7/1000000000000</f>
        <v>3.2999999999999997E-12</v>
      </c>
      <c r="E7" t="s">
        <v>19</v>
      </c>
      <c r="F7" s="3"/>
    </row>
    <row r="8" spans="1:6" x14ac:dyDescent="0.2">
      <c r="A8" t="s">
        <v>7</v>
      </c>
      <c r="B8" s="2">
        <v>12</v>
      </c>
      <c r="C8" t="s">
        <v>14</v>
      </c>
      <c r="D8">
        <f>B8</f>
        <v>12</v>
      </c>
      <c r="E8" t="s">
        <v>14</v>
      </c>
      <c r="F8" t="s">
        <v>34</v>
      </c>
    </row>
    <row r="9" spans="1:6" x14ac:dyDescent="0.2">
      <c r="A9" t="s">
        <v>8</v>
      </c>
      <c r="B9" s="2">
        <v>0.1</v>
      </c>
      <c r="C9" t="s">
        <v>26</v>
      </c>
      <c r="D9">
        <f>B9</f>
        <v>0.1</v>
      </c>
      <c r="E9" t="s">
        <v>26</v>
      </c>
      <c r="F9" t="s">
        <v>32</v>
      </c>
    </row>
    <row r="11" spans="1:6" x14ac:dyDescent="0.2">
      <c r="A11" t="s">
        <v>9</v>
      </c>
      <c r="B11">
        <f>D11*1000000000</f>
        <v>505.80000000000007</v>
      </c>
      <c r="C11" t="s">
        <v>16</v>
      </c>
      <c r="D11">
        <f>(D3+D6)*D7+D3*(D4+D5)</f>
        <v>5.058000000000001E-7</v>
      </c>
      <c r="E11" t="s">
        <v>20</v>
      </c>
    </row>
    <row r="12" spans="1:6" x14ac:dyDescent="0.2">
      <c r="A12" t="s">
        <v>10</v>
      </c>
      <c r="B12" t="s">
        <v>17</v>
      </c>
      <c r="C12" t="s">
        <v>17</v>
      </c>
      <c r="D12">
        <f>LN((2^D8)/D9)-LN((D4+D5)/D7)</f>
        <v>4.9015309076926483</v>
      </c>
    </row>
    <row r="13" spans="1:6" x14ac:dyDescent="0.2">
      <c r="A13" t="s">
        <v>11</v>
      </c>
      <c r="B13" s="1">
        <f>D13*1000000000</f>
        <v>2479.1943331109419</v>
      </c>
      <c r="C13" t="s">
        <v>16</v>
      </c>
      <c r="D13">
        <f>D11*D12</f>
        <v>2.4791943331109418E-6</v>
      </c>
      <c r="E13" t="s">
        <v>20</v>
      </c>
    </row>
    <row r="14" spans="1:6" x14ac:dyDescent="0.2">
      <c r="B14" s="1" t="s">
        <v>33</v>
      </c>
    </row>
  </sheetData>
  <mergeCells count="2">
    <mergeCell ref="F3:F4"/>
    <mergeCell ref="F5:F7"/>
  </mergeCells>
  <phoneticPr fontId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zoomScaleNormal="100" workbookViewId="0">
      <selection activeCell="D12" sqref="D12"/>
    </sheetView>
  </sheetViews>
  <sheetFormatPr defaultRowHeight="14.25" x14ac:dyDescent="0.2"/>
  <cols>
    <col min="1" max="1" width="12.625" bestFit="1" customWidth="1"/>
    <col min="2" max="2" width="12.875" bestFit="1" customWidth="1"/>
    <col min="3" max="3" width="6.25" bestFit="1" customWidth="1"/>
    <col min="4" max="4" width="12" bestFit="1" customWidth="1"/>
    <col min="5" max="5" width="5.25" bestFit="1" customWidth="1"/>
  </cols>
  <sheetData>
    <row r="1" spans="1:6" x14ac:dyDescent="0.2">
      <c r="A1" t="s">
        <v>0</v>
      </c>
      <c r="B1" t="s">
        <v>1</v>
      </c>
      <c r="C1" t="s">
        <v>23</v>
      </c>
      <c r="D1" t="s">
        <v>25</v>
      </c>
      <c r="F1" t="s">
        <v>24</v>
      </c>
    </row>
    <row r="2" spans="1:6" x14ac:dyDescent="0.2">
      <c r="B2" s="2" t="s">
        <v>21</v>
      </c>
    </row>
    <row r="3" spans="1:6" x14ac:dyDescent="0.2">
      <c r="A3" t="s">
        <v>2</v>
      </c>
      <c r="B3" s="2">
        <v>0.05</v>
      </c>
      <c r="C3" t="s">
        <v>12</v>
      </c>
      <c r="D3">
        <f>B3*1000</f>
        <v>50</v>
      </c>
      <c r="E3" t="s">
        <v>18</v>
      </c>
    </row>
    <row r="4" spans="1:6" x14ac:dyDescent="0.2">
      <c r="A4" t="s">
        <v>3</v>
      </c>
      <c r="B4" s="2">
        <v>10</v>
      </c>
      <c r="C4" t="s">
        <v>13</v>
      </c>
      <c r="D4">
        <f>B4/1000000000000</f>
        <v>9.9999999999999994E-12</v>
      </c>
      <c r="E4" t="s">
        <v>19</v>
      </c>
    </row>
    <row r="5" spans="1:6" x14ac:dyDescent="0.2">
      <c r="A5" t="s">
        <v>4</v>
      </c>
      <c r="B5" s="2">
        <v>5</v>
      </c>
      <c r="C5" t="s">
        <v>13</v>
      </c>
      <c r="D5">
        <f>B5/1000000000000</f>
        <v>4.9999999999999997E-12</v>
      </c>
      <c r="E5" t="s">
        <v>19</v>
      </c>
    </row>
    <row r="6" spans="1:6" x14ac:dyDescent="0.2">
      <c r="A6" t="s">
        <v>5</v>
      </c>
      <c r="B6" s="2">
        <v>0.5</v>
      </c>
      <c r="C6" t="s">
        <v>12</v>
      </c>
      <c r="D6">
        <f>B6*1000</f>
        <v>500</v>
      </c>
      <c r="E6" t="s">
        <v>18</v>
      </c>
    </row>
    <row r="7" spans="1:6" x14ac:dyDescent="0.2">
      <c r="A7" t="s">
        <v>6</v>
      </c>
      <c r="B7" s="2">
        <v>3.3</v>
      </c>
      <c r="C7" t="s">
        <v>13</v>
      </c>
      <c r="D7">
        <f>B7/1000000000000</f>
        <v>3.2999999999999997E-12</v>
      </c>
      <c r="E7" t="s">
        <v>19</v>
      </c>
    </row>
    <row r="8" spans="1:6" x14ac:dyDescent="0.2">
      <c r="A8" t="s">
        <v>7</v>
      </c>
      <c r="B8" s="2">
        <v>12</v>
      </c>
      <c r="C8" t="s">
        <v>14</v>
      </c>
      <c r="D8">
        <f>B8</f>
        <v>12</v>
      </c>
      <c r="E8" t="s">
        <v>14</v>
      </c>
    </row>
    <row r="9" spans="1:6" x14ac:dyDescent="0.2">
      <c r="A9" t="s">
        <v>8</v>
      </c>
      <c r="B9" s="2">
        <v>0.01</v>
      </c>
      <c r="C9" t="s">
        <v>15</v>
      </c>
      <c r="D9">
        <f>B9/100</f>
        <v>1E-4</v>
      </c>
      <c r="E9" t="s">
        <v>17</v>
      </c>
    </row>
    <row r="11" spans="1:6" x14ac:dyDescent="0.2">
      <c r="A11" t="s">
        <v>9</v>
      </c>
      <c r="B11">
        <f>D11*1000000000</f>
        <v>2.5649999999999995</v>
      </c>
      <c r="C11" t="s">
        <v>16</v>
      </c>
      <c r="D11">
        <f>(D3+D6)*D7+D3*(D4+D5)</f>
        <v>2.5649999999999997E-9</v>
      </c>
      <c r="E11" t="s">
        <v>20</v>
      </c>
    </row>
    <row r="12" spans="1:6" x14ac:dyDescent="0.2">
      <c r="A12" t="s">
        <v>10</v>
      </c>
      <c r="B12" t="s">
        <v>17</v>
      </c>
      <c r="C12" t="s">
        <v>17</v>
      </c>
      <c r="D12">
        <f>LN((2^D8)/D9)-LN((D4+D5)/D7)</f>
        <v>16.013978806065751</v>
      </c>
    </row>
    <row r="13" spans="1:6" x14ac:dyDescent="0.2">
      <c r="A13" t="s">
        <v>11</v>
      </c>
      <c r="B13" s="1">
        <f>D13*1000000000</f>
        <v>41.075855637558647</v>
      </c>
      <c r="C13" t="s">
        <v>16</v>
      </c>
      <c r="D13">
        <f>D11*D12</f>
        <v>4.1075855637558649E-8</v>
      </c>
      <c r="E13" t="s">
        <v>20</v>
      </c>
    </row>
    <row r="14" spans="1:6" x14ac:dyDescent="0.2">
      <c r="B14" s="1" t="s">
        <v>22</v>
      </c>
    </row>
  </sheetData>
  <phoneticPr fontId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Customer setting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2026-06-19T10:23:16Z</dcterms:modified>
</cp:coreProperties>
</file>