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03109\Desktop\"/>
    </mc:Choice>
  </mc:AlternateContent>
  <xr:revisionPtr revIDLastSave="0" documentId="8_{150D78CB-BD08-4DD9-8C77-000558159345}" xr6:coauthVersionLast="47" xr6:coauthVersionMax="47" xr10:uidLastSave="{00000000-0000-0000-0000-000000000000}"/>
  <bookViews>
    <workbookView xWindow="-98" yWindow="-98" windowWidth="21795" windowHeight="12975" xr2:uid="{446E5D36-13D2-4676-BBA1-E51162AFAD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D28" i="1"/>
  <c r="D30" i="1"/>
  <c r="G28" i="1"/>
  <c r="D31" i="1"/>
  <c r="D35" i="1" l="1"/>
  <c r="D42" i="1" s="1"/>
  <c r="D50" i="1"/>
  <c r="D40" i="1" l="1"/>
  <c r="D33" i="1"/>
</calcChain>
</file>

<file path=xl/sharedStrings.xml><?xml version="1.0" encoding="utf-8"?>
<sst xmlns="http://schemas.openxmlformats.org/spreadsheetml/2006/main" count="85" uniqueCount="52">
  <si>
    <t>MHz</t>
  </si>
  <si>
    <t>DSI configuration - Calcualting DSI HS Clock for DLPC343X</t>
  </si>
  <si>
    <t>Resolution</t>
  </si>
  <si>
    <t>Column</t>
  </si>
  <si>
    <t>Rows</t>
  </si>
  <si>
    <t>Pixel format - Bits per pixel</t>
  </si>
  <si>
    <t>RGB - 24 Bits per pixel</t>
  </si>
  <si>
    <t xml:space="preserve">Frame timing </t>
  </si>
  <si>
    <t>Hsync Pulse Width</t>
  </si>
  <si>
    <t>Max</t>
  </si>
  <si>
    <t>PCLK</t>
  </si>
  <si>
    <t>Hori Back Porch</t>
  </si>
  <si>
    <t>Hori Front Porch</t>
  </si>
  <si>
    <t>Vsync Pulse Width</t>
  </si>
  <si>
    <t>Lines</t>
  </si>
  <si>
    <t>Vert. Back Porch</t>
  </si>
  <si>
    <t>Vert Front Porch</t>
  </si>
  <si>
    <t>DSI Data Rate</t>
  </si>
  <si>
    <t>Hsync  Period</t>
  </si>
  <si>
    <t>Vsync Period</t>
  </si>
  <si>
    <t>Video Frame Rate</t>
  </si>
  <si>
    <t>Hz</t>
  </si>
  <si>
    <t>Bits</t>
  </si>
  <si>
    <t>DSI Lane</t>
  </si>
  <si>
    <t>Clock Edge</t>
  </si>
  <si>
    <t>DLPC343X DSI clock - Dual</t>
  </si>
  <si>
    <t>DSI HS Clock</t>
  </si>
  <si>
    <t>Please program DLPC343X HS clock to this value using I2C command.</t>
  </si>
  <si>
    <t>Min</t>
  </si>
  <si>
    <t>Mbps</t>
  </si>
  <si>
    <t>lanes</t>
  </si>
  <si>
    <t>PClk</t>
  </si>
  <si>
    <t>Dphy Timing</t>
  </si>
  <si>
    <t>Ths prepare</t>
  </si>
  <si>
    <t>Ths zero</t>
  </si>
  <si>
    <t>ths settle</t>
  </si>
  <si>
    <t>80-94MHz</t>
  </si>
  <si>
    <t>95-235 MHz</t>
  </si>
  <si>
    <t>HS Clock</t>
  </si>
  <si>
    <t>ths p + ths z</t>
  </si>
  <si>
    <t>ns</t>
  </si>
  <si>
    <t xml:space="preserve"> </t>
  </si>
  <si>
    <t>min (ns)</t>
  </si>
  <si>
    <t>max (ns)</t>
  </si>
  <si>
    <t>Display Resolution</t>
  </si>
  <si>
    <t>Horizontal</t>
  </si>
  <si>
    <t>Pixels</t>
  </si>
  <si>
    <t>Pixels on DMD</t>
  </si>
  <si>
    <t>Vertical</t>
  </si>
  <si>
    <t>Total vertical blanking</t>
  </si>
  <si>
    <t>DSI Data / lane</t>
  </si>
  <si>
    <t>Input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</si>
</sst>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"/>
  </numFmts>
  <fonts count="7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rgb="FF00B0F0"/>
      <name val="新細明體"/>
      <family val="2"/>
      <scheme val="minor"/>
    </font>
    <font>
      <b/>
      <sz val="11"/>
      <color rgb="FF00B0F0"/>
      <name val="新細明體"/>
      <family val="2"/>
      <scheme val="minor"/>
    </font>
    <font>
      <sz val="11"/>
      <color theme="0"/>
      <name val="新細明體"/>
      <family val="2"/>
      <scheme val="minor"/>
    </font>
    <font>
      <b/>
      <sz val="18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4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177" fontId="2" fillId="0" borderId="0" xfId="0" applyNumberFormat="1" applyFont="1"/>
    <xf numFmtId="176" fontId="3" fillId="0" borderId="0" xfId="0" applyNumberFormat="1" applyFont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" xfId="0" applyBorder="1"/>
    <xf numFmtId="0" fontId="0" fillId="3" borderId="9" xfId="0" applyFill="1" applyBorder="1"/>
    <xf numFmtId="0" fontId="0" fillId="3" borderId="10" xfId="0" applyFill="1" applyBorder="1"/>
    <xf numFmtId="0" fontId="0" fillId="3" borderId="8" xfId="0" applyFill="1" applyBorder="1"/>
    <xf numFmtId="0" fontId="0" fillId="0" borderId="12" xfId="0" applyBorder="1"/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4" fillId="3" borderId="1" xfId="0" applyFont="1" applyFill="1" applyBorder="1"/>
    <xf numFmtId="0" fontId="0" fillId="6" borderId="8" xfId="0" applyFill="1" applyBorder="1"/>
    <xf numFmtId="0" fontId="0" fillId="6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5" borderId="18" xfId="0" applyFont="1" applyFill="1" applyBorder="1"/>
    <xf numFmtId="0" fontId="4" fillId="5" borderId="3" xfId="0" applyFont="1" applyFill="1" applyBorder="1"/>
    <xf numFmtId="0" fontId="4" fillId="5" borderId="3" xfId="0" applyFont="1" applyFill="1" applyBorder="1" applyAlignment="1">
      <alignment horizontal="left"/>
    </xf>
  </cellXfs>
  <cellStyles count="1">
    <cellStyle name="一般" xfId="0" builtinId="0"/>
  </cellStyles>
  <dxfs count="56"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43E1-861C-4977-B256-96FB64EFFA07}">
  <dimension ref="A1:L51"/>
  <sheetViews>
    <sheetView tabSelected="1" topLeftCell="A10" zoomScale="80" zoomScaleNormal="80" workbookViewId="0">
      <selection activeCell="D12" sqref="D12"/>
    </sheetView>
  </sheetViews>
  <sheetFormatPr defaultRowHeight="15" x14ac:dyDescent="0.45"/>
  <cols>
    <col min="2" max="2" width="21.7109375" customWidth="1"/>
    <col min="3" max="3" width="18.42578125" customWidth="1"/>
    <col min="4" max="4" width="15.7109375" customWidth="1"/>
    <col min="5" max="5" width="13.42578125" bestFit="1" customWidth="1"/>
    <col min="6" max="6" width="8.42578125" customWidth="1"/>
    <col min="7" max="7" width="8.140625" customWidth="1"/>
    <col min="8" max="8" width="9.28515625" customWidth="1"/>
    <col min="9" max="9" width="8.7109375" customWidth="1"/>
    <col min="11" max="11" width="11.85546875" customWidth="1"/>
  </cols>
  <sheetData>
    <row r="1" spans="1:9" x14ac:dyDescent="0.45">
      <c r="A1" s="33" t="s">
        <v>1</v>
      </c>
      <c r="B1" s="33"/>
      <c r="C1" s="33"/>
      <c r="D1" s="33"/>
      <c r="E1" s="33"/>
      <c r="F1" s="33"/>
      <c r="G1" s="33"/>
      <c r="H1" s="33"/>
      <c r="I1" s="33"/>
    </row>
    <row r="2" spans="1:9" x14ac:dyDescent="0.45">
      <c r="A2" s="33"/>
      <c r="B2" s="33"/>
      <c r="C2" s="33"/>
      <c r="D2" s="33"/>
      <c r="E2" s="33"/>
      <c r="F2" s="33"/>
      <c r="G2" s="33"/>
      <c r="H2" s="33"/>
      <c r="I2" s="33"/>
    </row>
    <row r="4" spans="1:9" x14ac:dyDescent="0.45">
      <c r="A4" s="34" t="s">
        <v>2</v>
      </c>
      <c r="B4" s="34"/>
      <c r="C4" s="34"/>
      <c r="D4" s="34"/>
      <c r="E4" s="34"/>
    </row>
    <row r="5" spans="1:9" x14ac:dyDescent="0.45">
      <c r="A5" s="14"/>
      <c r="B5" s="14"/>
      <c r="C5" s="14"/>
      <c r="D5" s="14"/>
      <c r="E5" s="14"/>
    </row>
    <row r="6" spans="1:9" x14ac:dyDescent="0.45">
      <c r="A6" s="22"/>
      <c r="B6" s="3" t="s">
        <v>51</v>
      </c>
      <c r="C6" s="22"/>
      <c r="D6" s="22"/>
      <c r="E6" s="22"/>
      <c r="G6" s="4" t="s">
        <v>28</v>
      </c>
      <c r="H6" s="4"/>
      <c r="I6" s="4" t="s">
        <v>9</v>
      </c>
    </row>
    <row r="7" spans="1:9" x14ac:dyDescent="0.45">
      <c r="A7" s="20"/>
      <c r="B7" s="21"/>
      <c r="C7" s="19" t="s">
        <v>3</v>
      </c>
      <c r="D7" s="2">
        <v>854</v>
      </c>
      <c r="E7" s="14"/>
      <c r="G7">
        <v>320</v>
      </c>
      <c r="I7">
        <v>1280</v>
      </c>
    </row>
    <row r="8" spans="1:9" x14ac:dyDescent="0.45">
      <c r="C8" t="s">
        <v>4</v>
      </c>
      <c r="D8" s="2">
        <v>480</v>
      </c>
      <c r="G8">
        <v>200</v>
      </c>
      <c r="I8">
        <v>720</v>
      </c>
    </row>
    <row r="10" spans="1:9" x14ac:dyDescent="0.45">
      <c r="B10" t="s">
        <v>44</v>
      </c>
      <c r="C10" t="s">
        <v>45</v>
      </c>
      <c r="D10" s="2">
        <v>854</v>
      </c>
      <c r="E10" t="s">
        <v>46</v>
      </c>
      <c r="F10" t="s">
        <v>47</v>
      </c>
    </row>
    <row r="11" spans="1:9" x14ac:dyDescent="0.45">
      <c r="C11" t="s">
        <v>48</v>
      </c>
      <c r="D11" s="2">
        <v>480</v>
      </c>
      <c r="E11" t="s">
        <v>14</v>
      </c>
    </row>
    <row r="12" spans="1:9" ht="15.75" customHeight="1" x14ac:dyDescent="0.45"/>
    <row r="14" spans="1:9" x14ac:dyDescent="0.45">
      <c r="B14" t="s">
        <v>20</v>
      </c>
      <c r="D14" s="2">
        <v>30</v>
      </c>
      <c r="E14" t="s">
        <v>21</v>
      </c>
    </row>
    <row r="15" spans="1:9" x14ac:dyDescent="0.45">
      <c r="B15" t="s">
        <v>5</v>
      </c>
      <c r="D15" s="2">
        <v>24</v>
      </c>
      <c r="E15" t="s">
        <v>22</v>
      </c>
      <c r="F15" t="s">
        <v>6</v>
      </c>
    </row>
    <row r="18" spans="1:10" x14ac:dyDescent="0.45">
      <c r="A18" s="35" t="s">
        <v>7</v>
      </c>
      <c r="B18" s="35"/>
      <c r="C18" s="35"/>
      <c r="D18" s="35"/>
      <c r="E18" s="35"/>
      <c r="G18" s="4"/>
      <c r="H18" s="4"/>
      <c r="I18" s="4"/>
    </row>
    <row r="19" spans="1:10" x14ac:dyDescent="0.45">
      <c r="G19" s="4" t="s">
        <v>28</v>
      </c>
      <c r="H19" s="4"/>
      <c r="I19" s="4" t="s">
        <v>9</v>
      </c>
    </row>
    <row r="20" spans="1:10" x14ac:dyDescent="0.45">
      <c r="C20" t="s">
        <v>8</v>
      </c>
      <c r="D20" s="2">
        <v>14</v>
      </c>
      <c r="E20" t="s">
        <v>10</v>
      </c>
      <c r="G20">
        <v>4</v>
      </c>
      <c r="H20" s="3"/>
      <c r="I20">
        <v>128</v>
      </c>
      <c r="J20" t="s">
        <v>10</v>
      </c>
    </row>
    <row r="21" spans="1:10" x14ac:dyDescent="0.45">
      <c r="C21" t="s">
        <v>11</v>
      </c>
      <c r="D21" s="2">
        <v>14</v>
      </c>
      <c r="E21" t="s">
        <v>10</v>
      </c>
      <c r="G21">
        <v>4</v>
      </c>
      <c r="H21" s="3"/>
      <c r="I21" s="11"/>
      <c r="J21" t="s">
        <v>10</v>
      </c>
    </row>
    <row r="22" spans="1:10" x14ac:dyDescent="0.45">
      <c r="C22" t="s">
        <v>12</v>
      </c>
      <c r="D22" s="2">
        <v>17</v>
      </c>
      <c r="E22" t="s">
        <v>10</v>
      </c>
      <c r="G22">
        <v>8</v>
      </c>
      <c r="H22" s="3"/>
      <c r="I22" s="11"/>
      <c r="J22" t="s">
        <v>10</v>
      </c>
    </row>
    <row r="23" spans="1:10" x14ac:dyDescent="0.45">
      <c r="H23" s="3"/>
      <c r="I23" s="3"/>
    </row>
    <row r="24" spans="1:10" x14ac:dyDescent="0.45">
      <c r="C24" t="s">
        <v>13</v>
      </c>
      <c r="D24" s="2">
        <v>12</v>
      </c>
      <c r="E24" t="s">
        <v>14</v>
      </c>
      <c r="G24">
        <v>1</v>
      </c>
      <c r="H24" s="3"/>
      <c r="I24" s="11"/>
      <c r="J24" t="s">
        <v>14</v>
      </c>
    </row>
    <row r="25" spans="1:10" x14ac:dyDescent="0.45">
      <c r="C25" t="s">
        <v>15</v>
      </c>
      <c r="D25" s="2">
        <v>22</v>
      </c>
      <c r="E25" t="s">
        <v>14</v>
      </c>
      <c r="G25">
        <v>2</v>
      </c>
      <c r="H25" s="3"/>
      <c r="I25" s="11"/>
      <c r="J25" t="s">
        <v>14</v>
      </c>
    </row>
    <row r="26" spans="1:10" x14ac:dyDescent="0.45">
      <c r="C26" t="s">
        <v>16</v>
      </c>
      <c r="D26" s="2">
        <v>79</v>
      </c>
      <c r="E26" t="s">
        <v>14</v>
      </c>
      <c r="G26">
        <v>1</v>
      </c>
      <c r="H26" s="3"/>
      <c r="I26" s="11"/>
      <c r="J26" t="s">
        <v>14</v>
      </c>
    </row>
    <row r="27" spans="1:10" x14ac:dyDescent="0.45">
      <c r="H27" s="3"/>
      <c r="I27" s="3"/>
    </row>
    <row r="28" spans="1:10" x14ac:dyDescent="0.45">
      <c r="C28" t="s">
        <v>49</v>
      </c>
      <c r="D28">
        <f>SUM(D24:D26)</f>
        <v>113</v>
      </c>
      <c r="G28">
        <f>6+(8*MAX(1,(D8/D11)))</f>
        <v>14</v>
      </c>
      <c r="H28" s="3"/>
      <c r="I28" s="3"/>
    </row>
    <row r="29" spans="1:10" x14ac:dyDescent="0.45">
      <c r="H29" s="3"/>
      <c r="I29" s="3"/>
    </row>
    <row r="30" spans="1:10" x14ac:dyDescent="0.45">
      <c r="C30" t="s">
        <v>18</v>
      </c>
      <c r="D30" s="8">
        <f>D7+D20+D21+D22</f>
        <v>899</v>
      </c>
      <c r="E30" t="s">
        <v>10</v>
      </c>
      <c r="H30" s="3" t="s">
        <v>10</v>
      </c>
      <c r="I30" s="23"/>
      <c r="J30" s="19"/>
    </row>
    <row r="31" spans="1:10" x14ac:dyDescent="0.45">
      <c r="C31" t="s">
        <v>19</v>
      </c>
      <c r="D31" s="8">
        <f>D8+D24+D25+D26</f>
        <v>593</v>
      </c>
      <c r="E31" t="s">
        <v>14</v>
      </c>
      <c r="H31" s="3" t="s">
        <v>14</v>
      </c>
      <c r="I31" s="23"/>
      <c r="J31" s="18"/>
    </row>
    <row r="32" spans="1:10" x14ac:dyDescent="0.45">
      <c r="D32" s="8"/>
      <c r="H32" s="17"/>
      <c r="I32" s="23"/>
      <c r="J32" s="19"/>
    </row>
    <row r="33" spans="1:12" x14ac:dyDescent="0.45">
      <c r="C33" t="s">
        <v>31</v>
      </c>
      <c r="D33" s="9">
        <f>(D30*D31*D14)/1000000</f>
        <v>15.993209999999999</v>
      </c>
      <c r="E33" t="s">
        <v>0</v>
      </c>
      <c r="G33">
        <v>1</v>
      </c>
      <c r="H33" s="15" t="s">
        <v>0</v>
      </c>
      <c r="I33" s="16">
        <v>155</v>
      </c>
      <c r="J33" s="14" t="s">
        <v>0</v>
      </c>
    </row>
    <row r="34" spans="1:12" x14ac:dyDescent="0.45">
      <c r="G34" s="4"/>
      <c r="H34" s="13"/>
      <c r="I34" s="12"/>
      <c r="J34" s="14"/>
    </row>
    <row r="35" spans="1:12" x14ac:dyDescent="0.45">
      <c r="B35" t="s">
        <v>17</v>
      </c>
      <c r="D35" s="8">
        <f>(D30*D31*D14*D15)/1000000</f>
        <v>383.83704</v>
      </c>
      <c r="E35" t="s">
        <v>29</v>
      </c>
      <c r="G35">
        <v>160</v>
      </c>
      <c r="I35" s="14">
        <f>470*4</f>
        <v>1880</v>
      </c>
      <c r="J35" s="14" t="s">
        <v>29</v>
      </c>
    </row>
    <row r="37" spans="1:12" x14ac:dyDescent="0.45">
      <c r="C37" t="s">
        <v>23</v>
      </c>
      <c r="D37" s="2">
        <v>2</v>
      </c>
      <c r="F37" t="s">
        <v>28</v>
      </c>
      <c r="G37">
        <v>1</v>
      </c>
      <c r="H37" t="s">
        <v>9</v>
      </c>
      <c r="I37">
        <v>4</v>
      </c>
      <c r="J37" t="s">
        <v>30</v>
      </c>
    </row>
    <row r="38" spans="1:12" x14ac:dyDescent="0.45">
      <c r="C38" t="s">
        <v>24</v>
      </c>
      <c r="D38" s="2">
        <v>2</v>
      </c>
      <c r="F38" t="s">
        <v>25</v>
      </c>
    </row>
    <row r="40" spans="1:12" x14ac:dyDescent="0.45">
      <c r="C40" t="s">
        <v>50</v>
      </c>
      <c r="D40" s="8">
        <f>D35/D37</f>
        <v>191.91852</v>
      </c>
      <c r="E40" t="s">
        <v>29</v>
      </c>
      <c r="G40">
        <v>160</v>
      </c>
      <c r="I40" s="14">
        <v>470</v>
      </c>
    </row>
    <row r="41" spans="1:12" x14ac:dyDescent="0.45">
      <c r="G41" s="4" t="s">
        <v>28</v>
      </c>
      <c r="H41" s="4"/>
      <c r="I41" s="4" t="s">
        <v>9</v>
      </c>
    </row>
    <row r="42" spans="1:12" x14ac:dyDescent="0.45">
      <c r="B42" s="1" t="s">
        <v>26</v>
      </c>
      <c r="C42" s="1"/>
      <c r="D42" s="10">
        <f>D35/(D37*D38)</f>
        <v>95.95926</v>
      </c>
      <c r="E42" s="1" t="s">
        <v>0</v>
      </c>
      <c r="F42" s="14"/>
      <c r="G42" s="3">
        <v>80</v>
      </c>
      <c r="H42" s="3" t="s">
        <v>0</v>
      </c>
      <c r="I42" s="3">
        <v>235</v>
      </c>
      <c r="J42" s="3" t="s">
        <v>0</v>
      </c>
    </row>
    <row r="43" spans="1:12" x14ac:dyDescent="0.45">
      <c r="F43" s="14"/>
      <c r="G43" s="14"/>
      <c r="H43" s="14"/>
      <c r="I43" s="14"/>
      <c r="J43" s="14"/>
    </row>
    <row r="44" spans="1:12" x14ac:dyDescent="0.45">
      <c r="B44" s="27" t="s">
        <v>27</v>
      </c>
      <c r="C44" s="28"/>
      <c r="D44" s="28"/>
      <c r="E44" s="28"/>
      <c r="F44" s="28"/>
      <c r="G44" s="28"/>
      <c r="H44" s="28"/>
    </row>
    <row r="46" spans="1:12" x14ac:dyDescent="0.45">
      <c r="A46" s="36" t="s">
        <v>32</v>
      </c>
      <c r="B46" s="36"/>
      <c r="C46" s="36"/>
      <c r="D46" s="36"/>
      <c r="E46" s="36"/>
    </row>
    <row r="47" spans="1:12" x14ac:dyDescent="0.45">
      <c r="F47" s="29" t="s">
        <v>38</v>
      </c>
      <c r="G47" s="32"/>
      <c r="H47" s="32"/>
      <c r="I47" s="30"/>
      <c r="L47" t="s">
        <v>41</v>
      </c>
    </row>
    <row r="48" spans="1:12" x14ac:dyDescent="0.45">
      <c r="C48" t="s">
        <v>33</v>
      </c>
      <c r="D48" s="2">
        <v>76</v>
      </c>
      <c r="E48" t="s">
        <v>40</v>
      </c>
      <c r="F48" s="29" t="s">
        <v>36</v>
      </c>
      <c r="G48" s="30"/>
      <c r="H48" s="31" t="s">
        <v>37</v>
      </c>
      <c r="I48" s="31"/>
    </row>
    <row r="49" spans="3:9" x14ac:dyDescent="0.45">
      <c r="C49" t="s">
        <v>34</v>
      </c>
      <c r="D49" s="2">
        <v>400</v>
      </c>
      <c r="E49" t="s">
        <v>40</v>
      </c>
      <c r="F49" s="7" t="s">
        <v>42</v>
      </c>
      <c r="G49" s="7" t="s">
        <v>43</v>
      </c>
      <c r="H49" s="7" t="s">
        <v>42</v>
      </c>
      <c r="I49" s="26" t="s">
        <v>43</v>
      </c>
    </row>
    <row r="50" spans="3:9" x14ac:dyDescent="0.45">
      <c r="C50" t="s">
        <v>39</v>
      </c>
      <c r="D50" s="8">
        <f>D49+D48</f>
        <v>476</v>
      </c>
      <c r="E50" t="s">
        <v>40</v>
      </c>
      <c r="F50" s="5">
        <v>565</v>
      </c>
      <c r="G50" s="24"/>
      <c r="H50" s="5">
        <v>465</v>
      </c>
      <c r="I50" s="24"/>
    </row>
    <row r="51" spans="3:9" x14ac:dyDescent="0.45">
      <c r="C51" t="s">
        <v>35</v>
      </c>
      <c r="D51" s="2">
        <v>200</v>
      </c>
      <c r="E51" t="s">
        <v>40</v>
      </c>
      <c r="F51" s="25"/>
      <c r="G51" s="6">
        <v>565</v>
      </c>
      <c r="H51" s="25"/>
      <c r="I51" s="6">
        <v>465</v>
      </c>
    </row>
  </sheetData>
  <mergeCells count="8">
    <mergeCell ref="B44:H44"/>
    <mergeCell ref="F48:G48"/>
    <mergeCell ref="H48:I48"/>
    <mergeCell ref="F47:I47"/>
    <mergeCell ref="A1:I2"/>
    <mergeCell ref="A4:E4"/>
    <mergeCell ref="A18:E18"/>
    <mergeCell ref="A46:E46"/>
  </mergeCells>
  <phoneticPr fontId="6" type="noConversion"/>
  <conditionalFormatting sqref="F50">
    <cfRule type="expression" dxfId="55" priority="21">
      <formula>AND($D$42&lt;=94,$F$50&lt;=$D$50)</formula>
    </cfRule>
    <cfRule type="expression" dxfId="54" priority="22">
      <formula>AND($D$42&lt;=94,$F$50&gt;$D$50)</formula>
    </cfRule>
  </conditionalFormatting>
  <conditionalFormatting sqref="G7">
    <cfRule type="cellIs" dxfId="53" priority="61" operator="greaterThan">
      <formula>$D$7</formula>
    </cfRule>
    <cfRule type="cellIs" dxfId="52" priority="60" operator="lessThanOrEqual">
      <formula>$D$7</formula>
    </cfRule>
  </conditionalFormatting>
  <conditionalFormatting sqref="G8">
    <cfRule type="expression" dxfId="51" priority="59">
      <formula>$G$8&gt;$D$8</formula>
    </cfRule>
    <cfRule type="expression" dxfId="50" priority="58">
      <formula>$G$8&lt;=$D$8</formula>
    </cfRule>
  </conditionalFormatting>
  <conditionalFormatting sqref="G20">
    <cfRule type="expression" dxfId="49" priority="50">
      <formula>$G$20&lt;$D$20</formula>
    </cfRule>
    <cfRule type="colorScale" priority="63">
      <colorScale>
        <cfvo type="formula" val="$G$20&gt;$D$20"/>
        <cfvo type="formula" val="$I$20&lt;$D$20"/>
        <color rgb="FFC00000"/>
        <color theme="9"/>
      </colorScale>
    </cfRule>
    <cfRule type="expression" dxfId="48" priority="51">
      <formula>$G$20&gt;$D$20</formula>
    </cfRule>
  </conditionalFormatting>
  <conditionalFormatting sqref="G21">
    <cfRule type="expression" dxfId="47" priority="45">
      <formula>$G$21&gt;$D$21</formula>
    </cfRule>
    <cfRule type="expression" dxfId="46" priority="44">
      <formula>$G$21&lt;=$D$21</formula>
    </cfRule>
  </conditionalFormatting>
  <conditionalFormatting sqref="G22">
    <cfRule type="expression" dxfId="45" priority="43">
      <formula>$G$22&gt;$D$22</formula>
    </cfRule>
    <cfRule type="expression" dxfId="44" priority="42">
      <formula>$G$22+$H$22&lt;=$D$22</formula>
    </cfRule>
  </conditionalFormatting>
  <conditionalFormatting sqref="G24">
    <cfRule type="expression" dxfId="43" priority="41">
      <formula>$G$24&lt;=$D$24</formula>
    </cfRule>
    <cfRule type="expression" dxfId="42" priority="40">
      <formula>$G$24&gt;$D$24</formula>
    </cfRule>
  </conditionalFormatting>
  <conditionalFormatting sqref="G25">
    <cfRule type="expression" dxfId="41" priority="39">
      <formula>$G$25&lt;=$D$25</formula>
    </cfRule>
    <cfRule type="expression" dxfId="40" priority="38">
      <formula>$G$25&gt;$D$25</formula>
    </cfRule>
  </conditionalFormatting>
  <conditionalFormatting sqref="G26">
    <cfRule type="expression" dxfId="39" priority="36">
      <formula>$G$26&gt;$D$26</formula>
    </cfRule>
    <cfRule type="expression" dxfId="38" priority="37">
      <formula>$G$26&lt;=$D$26</formula>
    </cfRule>
  </conditionalFormatting>
  <conditionalFormatting sqref="G28">
    <cfRule type="expression" dxfId="37" priority="5">
      <formula>$G$26&gt;$D$26</formula>
    </cfRule>
    <cfRule type="expression" dxfId="36" priority="6">
      <formula>$G$26&lt;=$D$26</formula>
    </cfRule>
  </conditionalFormatting>
  <conditionalFormatting sqref="G30">
    <cfRule type="expression" dxfId="35" priority="14">
      <formula>$G$30&gt;$D$30</formula>
    </cfRule>
    <cfRule type="expression" dxfId="34" priority="13">
      <formula>$G$30&lt;=$D$30</formula>
    </cfRule>
  </conditionalFormatting>
  <conditionalFormatting sqref="G31:G32">
    <cfRule type="expression" dxfId="33" priority="11">
      <formula>$G$31&lt;=$D$31</formula>
    </cfRule>
    <cfRule type="expression" dxfId="32" priority="12">
      <formula>$G$31&gt;$D$31</formula>
    </cfRule>
  </conditionalFormatting>
  <conditionalFormatting sqref="G33">
    <cfRule type="expression" dxfId="31" priority="9">
      <formula>$G$33&gt;$D$33</formula>
    </cfRule>
    <cfRule type="expression" dxfId="30" priority="10">
      <formula>$G$33&lt;=$D$33</formula>
    </cfRule>
  </conditionalFormatting>
  <conditionalFormatting sqref="G35">
    <cfRule type="expression" dxfId="29" priority="34">
      <formula>$G$35&lt;=$D$35</formula>
    </cfRule>
    <cfRule type="expression" dxfId="28" priority="35">
      <formula>$G$35&gt;$D$35</formula>
    </cfRule>
  </conditionalFormatting>
  <conditionalFormatting sqref="G37">
    <cfRule type="expression" dxfId="27" priority="30">
      <formula>$G$37&lt;=$D$37</formula>
    </cfRule>
    <cfRule type="expression" dxfId="26" priority="31">
      <formula>$G$37&gt;$D$37</formula>
    </cfRule>
  </conditionalFormatting>
  <conditionalFormatting sqref="G40">
    <cfRule type="expression" dxfId="25" priority="3">
      <formula>$G$35&lt;=$D$35</formula>
    </cfRule>
    <cfRule type="expression" dxfId="24" priority="4">
      <formula>$G$35&gt;$D$35</formula>
    </cfRule>
  </conditionalFormatting>
  <conditionalFormatting sqref="G42">
    <cfRule type="expression" dxfId="23" priority="27">
      <formula>$G$42&gt;$D$42</formula>
    </cfRule>
    <cfRule type="expression" dxfId="22" priority="26">
      <formula>$G$42&lt;=$D$42</formula>
    </cfRule>
  </conditionalFormatting>
  <conditionalFormatting sqref="G51">
    <cfRule type="expression" dxfId="21" priority="16">
      <formula>AND($D$42&lt;=94,$G$51&lt;$D$51)</formula>
    </cfRule>
    <cfRule type="expression" dxfId="20" priority="15">
      <formula>AND($D$42&lt;=94,$G$51&gt;=$D$51)</formula>
    </cfRule>
  </conditionalFormatting>
  <conditionalFormatting sqref="H50">
    <cfRule type="expression" dxfId="19" priority="20">
      <formula>AND($D$42&gt;=95, $H$50&gt;=$D$50)</formula>
    </cfRule>
    <cfRule type="expression" dxfId="18" priority="19">
      <formula>AND($D$42&gt;=95, $H$50&lt;=$D$50)</formula>
    </cfRule>
  </conditionalFormatting>
  <conditionalFormatting sqref="I7">
    <cfRule type="expression" dxfId="17" priority="54">
      <formula>$I$7&lt;$D$7</formula>
    </cfRule>
    <cfRule type="expression" dxfId="16" priority="55">
      <formula>$I$7&gt;=$D$7</formula>
    </cfRule>
  </conditionalFormatting>
  <conditionalFormatting sqref="I8">
    <cfRule type="expression" dxfId="15" priority="52">
      <formula>$I$8&lt;$D$8</formula>
    </cfRule>
    <cfRule type="expression" dxfId="14" priority="53">
      <formula>$I$8&gt;=$D$8</formula>
    </cfRule>
  </conditionalFormatting>
  <conditionalFormatting sqref="I20">
    <cfRule type="expression" dxfId="13" priority="48">
      <formula>$I$20&lt;$D$20</formula>
    </cfRule>
    <cfRule type="expression" dxfId="12" priority="49">
      <formula>$I$20&gt;=$D$20</formula>
    </cfRule>
  </conditionalFormatting>
  <conditionalFormatting sqref="I33">
    <cfRule type="expression" dxfId="11" priority="7">
      <formula>$I$33&lt;$D$33</formula>
    </cfRule>
    <cfRule type="expression" dxfId="10" priority="8">
      <formula>$I$33&gt;=$D$33</formula>
    </cfRule>
  </conditionalFormatting>
  <conditionalFormatting sqref="I35">
    <cfRule type="expression" dxfId="9" priority="32">
      <formula>$I$35&lt;$D$35</formula>
    </cfRule>
    <cfRule type="expression" dxfId="8" priority="33">
      <formula>$I$35&gt;=$D$35</formula>
    </cfRule>
  </conditionalFormatting>
  <conditionalFormatting sqref="I37">
    <cfRule type="expression" dxfId="7" priority="28">
      <formula>$I$37&lt;$D$37</formula>
    </cfRule>
    <cfRule type="expression" dxfId="6" priority="29">
      <formula>$I$37&gt;=$D$37</formula>
    </cfRule>
  </conditionalFormatting>
  <conditionalFormatting sqref="I40">
    <cfRule type="expression" dxfId="5" priority="2">
      <formula>$I$35&gt;=$D$35</formula>
    </cfRule>
    <cfRule type="expression" dxfId="4" priority="1">
      <formula>$I$35&lt;$D$35</formula>
    </cfRule>
  </conditionalFormatting>
  <conditionalFormatting sqref="I42">
    <cfRule type="expression" dxfId="3" priority="25">
      <formula>$I$42&gt;=$D$43</formula>
    </cfRule>
    <cfRule type="expression" dxfId="2" priority="24">
      <formula>$I$42&lt;$D$42</formula>
    </cfRule>
  </conditionalFormatting>
  <conditionalFormatting sqref="I51">
    <cfRule type="expression" dxfId="1" priority="18">
      <formula>AND($D$42&gt;=95,$I$51&lt;=$D$51)</formula>
    </cfRule>
    <cfRule type="expression" dxfId="0" priority="17">
      <formula>AND($D$42&gt;=95,$I$51&gt;=$D$51)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FAFCCF61C7420E40A1BF55F3EACDBE15" ma:contentTypeVersion="11" ma:contentTypeDescription="建立新的文件。" ma:contentTypeScope="" ma:versionID="ee7d01ecb448c11cc111e2b2000a25b0">
  <xsd:schema xmlns:xsd="http://www.w3.org/2001/XMLSchema" xmlns:xs="http://www.w3.org/2001/XMLSchema" xmlns:p="http://schemas.microsoft.com/office/2006/metadata/properties" xmlns:ns3="8e3f5828-79e2-442b-84fb-61afdd83c1b3" xmlns:ns4="a9330bf0-2803-436e-9603-3f4e5ba4b0fa" targetNamespace="http://schemas.microsoft.com/office/2006/metadata/properties" ma:root="true" ma:fieldsID="6a3722c423dfea59f3552e15c6c8bba0" ns3:_="" ns4:_="">
    <xsd:import namespace="8e3f5828-79e2-442b-84fb-61afdd83c1b3"/>
    <xsd:import namespace="a9330bf0-2803-436e-9603-3f4e5ba4b0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f5828-79e2-442b-84fb-61afdd83c1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用提示雜湊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30bf0-2803-436e-9603-3f4e5ba4b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330bf0-2803-436e-9603-3f4e5ba4b0fa" xsi:nil="true"/>
  </documentManagement>
</p:properties>
</file>

<file path=customXml/itemProps1.xml><?xml version="1.0" encoding="utf-8"?>
<ds:datastoreItem xmlns:ds="http://schemas.openxmlformats.org/officeDocument/2006/customXml" ds:itemID="{80313BBF-F159-4008-BB35-838AA4561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f5828-79e2-442b-84fb-61afdd83c1b3"/>
    <ds:schemaRef ds:uri="a9330bf0-2803-436e-9603-3f4e5ba4b0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FF9704-D3CF-47B1-B684-BC0B831F2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9BDCB9-7148-4D8E-89E6-9A9CEE59911D}">
  <ds:schemaRefs>
    <ds:schemaRef ds:uri="http://purl.org/dc/elements/1.1/"/>
    <ds:schemaRef ds:uri="a9330bf0-2803-436e-9603-3f4e5ba4b0f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e3f5828-79e2-442b-84fb-61afdd83c1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Ting-Hsuan Chang (張庭瑄)</cp:lastModifiedBy>
  <dcterms:created xsi:type="dcterms:W3CDTF">2021-10-19T20:23:23Z</dcterms:created>
  <dcterms:modified xsi:type="dcterms:W3CDTF">2024-02-02T01:19:10Z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0x010100FAFCCF61C7420E40A1BF55F3EACDBE15</vt:lpwstr>
  </property>
</Properties>
</file>