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41" windowHeight="8192" windowWidth="16384" xWindow="0" yWindow="0"/>
  </bookViews>
  <sheets>
    <sheet name="Tabelle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<sst xmlns="http://schemas.openxmlformats.org/spreadsheetml/2006/main" count="48" uniqueCount="38">
  <si>
    <t>TPS5331 Calculator</t>
  </si>
  <si>
    <t>Switching Frequency:</t>
  </si>
  <si>
    <t>Hz</t>
  </si>
  <si>
    <t>Switching Frequency</t>
  </si>
  <si>
    <t>Ind_peak</t>
  </si>
  <si>
    <t>A</t>
  </si>
  <si>
    <t>Inductor Peak Current</t>
  </si>
  <si>
    <t>V_in</t>
  </si>
  <si>
    <t>V</t>
  </si>
  <si>
    <t>Input Voltage max</t>
  </si>
  <si>
    <t>L</t>
  </si>
  <si>
    <t>uH</t>
  </si>
  <si>
    <t>Inductor Value for (1/3 ripple)</t>
  </si>
  <si>
    <t>Vin_max</t>
  </si>
  <si>
    <t>(Vin +10%)</t>
  </si>
  <si>
    <t>ESR</t>
  </si>
  <si>
    <t>mOhm</t>
  </si>
  <si>
    <t>Min. ESR Value of Output Capacitor</t>
  </si>
  <si>
    <t>Vout</t>
  </si>
  <si>
    <t>Output Voltage</t>
  </si>
  <si>
    <t>R1</t>
  </si>
  <si>
    <t>Ohm</t>
  </si>
  <si>
    <t>Resistor Divider Part for Vout</t>
  </si>
  <si>
    <t>Iout</t>
  </si>
  <si>
    <t>Desired max Output Current</t>
  </si>
  <si>
    <t>Rtrip</t>
  </si>
  <si>
    <t>kOhm</t>
  </si>
  <si>
    <t>Overcurrent Resistor</t>
  </si>
  <si>
    <t>&lt;150k</t>
  </si>
  <si>
    <t>Iout_max</t>
  </si>
  <si>
    <t>(Iout+10%)</t>
  </si>
  <si>
    <t>Iout(LL)</t>
  </si>
  <si>
    <t>Light Load Switch Point</t>
  </si>
  <si>
    <t>Ind(ripple)</t>
  </si>
  <si>
    <t>Inductance Ripple Value (Iout_max/3)</t>
  </si>
  <si>
    <t>R2</t>
  </si>
  <si>
    <t>Overcurrent</t>
  </si>
  <si>
    <t>Rds_on</t>
  </si>
</sst>
</file>

<file path=xl/styles.xml><?xml version="1.0" encoding="utf-8"?>
<styleSheet xmlns="http://schemas.openxmlformats.org/spreadsheetml/2006/main">
  <numFmts count="1">
    <numFmt formatCode="GENERAL" numFmtId="164"/>
  </numFmts>
  <fonts count="7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b val="true"/>
      <sz val="14"/>
    </font>
    <font>
      <name val="Arial"/>
      <family val="2"/>
      <sz val="14"/>
    </font>
    <font>
      <name val="Arial"/>
      <family val="2"/>
      <i val="true"/>
      <sz val="14"/>
    </font>
  </fonts>
  <fills count="3">
    <fill>
      <patternFill patternType="none"/>
    </fill>
    <fill>
      <patternFill patternType="gray125"/>
    </fill>
    <fill>
      <patternFill patternType="solid">
        <fgColor rgb="FF23FF23"/>
        <bgColor rgb="FF33CCCC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5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23FF23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4"/>
  <sheetViews>
    <sheetView colorId="64" defaultGridColor="true" rightToLeft="false" showFormulas="false" showGridLines="true" showOutlineSymbols="true" showRowColHeaders="true" showZeros="true" tabSelected="true" topLeftCell="A4" view="normal" windowProtection="false" workbookViewId="0" zoomScale="75" zoomScaleNormal="75" zoomScalePageLayoutView="100">
      <selection activeCell="B10" activeCellId="0" pane="topLeft" sqref="B10"/>
    </sheetView>
  </sheetViews>
  <sheetFormatPr defaultRowHeight="12.85"/>
  <cols>
    <col collapsed="false" hidden="false" max="1" min="1" style="0" width="22.75"/>
    <col collapsed="false" hidden="false" max="2" min="2" style="0" width="13.1581632653061"/>
    <col collapsed="false" hidden="false" max="3" min="3" style="0" width="11.5204081632653"/>
    <col collapsed="false" hidden="false" max="4" min="4" style="0" width="46.8265306122449"/>
    <col collapsed="false" hidden="false" max="5" min="5" style="0" width="11.8418367346939"/>
    <col collapsed="false" hidden="false" max="6" min="6" style="0" width="15.4183673469388"/>
    <col collapsed="false" hidden="false" max="7" min="7" style="0" width="21.0612244897959"/>
    <col collapsed="false" hidden="false" max="8" min="8" style="0" width="24.4438775510204"/>
    <col collapsed="false" hidden="false" max="9" min="9" style="0" width="11.5204081632653"/>
    <col collapsed="false" hidden="false" max="10" min="10" style="0" width="44.5663265306122"/>
    <col collapsed="false" hidden="false" max="11" min="11" style="0" width="24.4438775510204"/>
    <col collapsed="false" hidden="false" max="1025" min="12" style="0" width="11.5204081632653"/>
  </cols>
  <sheetData>
    <row collapsed="false" customFormat="false" customHeight="false" hidden="false" ht="17.9" outlineLevel="0" r="1">
      <c r="A1" s="1" t="s">
        <v>0</v>
      </c>
    </row>
    <row collapsed="false" customFormat="false" customHeight="false" hidden="false" ht="17.9" outlineLevel="0" r="5">
      <c r="A5" s="1" t="s">
        <v>1</v>
      </c>
      <c r="B5" s="2" t="n">
        <v>500000</v>
      </c>
      <c r="C5" s="3" t="s">
        <v>2</v>
      </c>
      <c r="D5" s="4" t="s">
        <v>3</v>
      </c>
      <c r="E5" s="4"/>
      <c r="F5" s="4"/>
      <c r="G5" s="1" t="s">
        <v>4</v>
      </c>
      <c r="H5" s="4" t="n">
        <f aca="false"> ( (H9*10^-2) / (32*B14) ) +  (1/(H6*10^-6*B5)) * ( ((B7-B8)*B8) / B7)</f>
        <v>14.4485197368421</v>
      </c>
      <c r="I5" s="3" t="s">
        <v>5</v>
      </c>
      <c r="J5" s="4" t="s">
        <v>6</v>
      </c>
      <c r="K5" s="4"/>
      <c r="L5" s="4"/>
    </row>
    <row collapsed="false" customFormat="false" customHeight="false" hidden="false" ht="17.9" outlineLevel="0" r="6">
      <c r="A6" s="1" t="s">
        <v>7</v>
      </c>
      <c r="B6" s="2" t="n">
        <v>12</v>
      </c>
      <c r="C6" s="3" t="s">
        <v>8</v>
      </c>
      <c r="D6" s="4" t="s">
        <v>9</v>
      </c>
      <c r="E6" s="4"/>
      <c r="F6" s="4"/>
      <c r="G6" s="1" t="s">
        <v>10</v>
      </c>
      <c r="H6" s="4" t="n">
        <f aca="false">( 3/(B10*B5)) * (((B7-B8)*B8)/B7) *10^6</f>
        <v>1.41184573002755</v>
      </c>
      <c r="I6" s="3" t="s">
        <v>11</v>
      </c>
      <c r="J6" s="4" t="s">
        <v>12</v>
      </c>
      <c r="K6" s="4"/>
      <c r="L6" s="4"/>
    </row>
    <row collapsed="false" customFormat="false" customHeight="false" hidden="false" ht="17.9" outlineLevel="0" r="7">
      <c r="A7" s="1" t="s">
        <v>13</v>
      </c>
      <c r="B7" s="4" t="n">
        <f aca="false">B6+(B6*0.1)</f>
        <v>13.2</v>
      </c>
      <c r="C7" s="3" t="s">
        <v>8</v>
      </c>
      <c r="D7" s="4" t="s">
        <v>14</v>
      </c>
      <c r="E7" s="4"/>
      <c r="F7" s="4"/>
      <c r="G7" s="1" t="s">
        <v>15</v>
      </c>
      <c r="H7" s="4" t="n">
        <f aca="false">(H6*10^-6*B5)/60*10^3</f>
        <v>11.7653810835629</v>
      </c>
      <c r="I7" s="3" t="s">
        <v>16</v>
      </c>
      <c r="J7" s="4" t="s">
        <v>17</v>
      </c>
      <c r="K7" s="4"/>
      <c r="L7" s="4"/>
    </row>
    <row collapsed="false" customFormat="false" customHeight="false" hidden="false" ht="17.9" outlineLevel="0" r="8">
      <c r="A8" s="1" t="s">
        <v>18</v>
      </c>
      <c r="B8" s="2" t="n">
        <v>5</v>
      </c>
      <c r="C8" s="3" t="s">
        <v>8</v>
      </c>
      <c r="D8" s="4" t="s">
        <v>19</v>
      </c>
      <c r="E8" s="4"/>
      <c r="F8" s="4"/>
      <c r="G8" s="1" t="s">
        <v>20</v>
      </c>
      <c r="H8" s="4" t="n">
        <f aca="false">( (B8- (B11*H7*10^-3)/2 - 0.6) /0.6 ) * B12</f>
        <v>72901.936026936</v>
      </c>
      <c r="I8" s="3" t="s">
        <v>21</v>
      </c>
      <c r="J8" s="4" t="s">
        <v>22</v>
      </c>
      <c r="K8" s="4"/>
      <c r="L8" s="4"/>
    </row>
    <row collapsed="false" customFormat="false" customHeight="false" hidden="false" ht="17.9" outlineLevel="0" r="9">
      <c r="A9" s="1" t="s">
        <v>23</v>
      </c>
      <c r="B9" s="2" t="n">
        <v>12</v>
      </c>
      <c r="C9" s="3" t="s">
        <v>5</v>
      </c>
      <c r="D9" s="4" t="s">
        <v>24</v>
      </c>
      <c r="E9" s="4"/>
      <c r="F9" s="4"/>
      <c r="G9" s="1" t="s">
        <v>25</v>
      </c>
      <c r="H9" s="4" t="n">
        <f aca="false">( B13 - ( 1/ (2*H6*10^-6*B5) ) * (  ((B6-B8) * B8) /B6 ) )  *12.3</f>
        <v>122.19</v>
      </c>
      <c r="I9" s="3" t="s">
        <v>26</v>
      </c>
      <c r="J9" s="4" t="s">
        <v>27</v>
      </c>
      <c r="K9" s="4" t="s">
        <v>28</v>
      </c>
    </row>
    <row collapsed="false" customFormat="false" customHeight="false" hidden="false" ht="17.9" outlineLevel="0" r="10">
      <c r="A10" s="1" t="s">
        <v>29</v>
      </c>
      <c r="B10" s="4" t="n">
        <f aca="false">B9+(B9*0.1)</f>
        <v>13.2</v>
      </c>
      <c r="C10" s="3" t="s">
        <v>5</v>
      </c>
      <c r="D10" s="4" t="s">
        <v>30</v>
      </c>
      <c r="E10" s="4"/>
      <c r="F10" s="4"/>
      <c r="G10" s="1" t="s">
        <v>31</v>
      </c>
      <c r="H10" s="4" t="n">
        <f aca="false">( 1/ (2*H6*10^-6*B5) ) * ( ((B6-B8)*B8)/B6 )</f>
        <v>2.06585365853658</v>
      </c>
      <c r="I10" s="3" t="s">
        <v>5</v>
      </c>
      <c r="J10" s="4" t="s">
        <v>32</v>
      </c>
      <c r="K10" s="4"/>
      <c r="L10" s="4"/>
    </row>
    <row collapsed="false" customFormat="false" customHeight="false" hidden="false" ht="17.9" outlineLevel="0" r="11">
      <c r="A11" s="1" t="s">
        <v>33</v>
      </c>
      <c r="B11" s="4" t="n">
        <f aca="false">B10/3</f>
        <v>4.4</v>
      </c>
      <c r="C11" s="3" t="s">
        <v>5</v>
      </c>
      <c r="D11" s="4" t="s">
        <v>34</v>
      </c>
      <c r="E11" s="4"/>
      <c r="F11" s="4"/>
      <c r="G11" s="1"/>
      <c r="H11" s="4"/>
      <c r="I11" s="4"/>
      <c r="J11" s="4"/>
      <c r="K11" s="4"/>
      <c r="L11" s="4"/>
    </row>
    <row collapsed="false" customFormat="false" customHeight="false" hidden="false" ht="17.9" outlineLevel="0" r="12">
      <c r="A12" s="1" t="s">
        <v>35</v>
      </c>
      <c r="B12" s="2" t="n">
        <v>10000</v>
      </c>
      <c r="C12" s="3" t="s">
        <v>21</v>
      </c>
      <c r="D12" s="4" t="s">
        <v>22</v>
      </c>
      <c r="E12" s="4"/>
      <c r="F12" s="4"/>
      <c r="G12" s="4"/>
      <c r="H12" s="4"/>
      <c r="I12" s="4"/>
      <c r="J12" s="4"/>
      <c r="K12" s="4"/>
      <c r="L12" s="4"/>
    </row>
    <row collapsed="false" customFormat="false" customHeight="false" hidden="false" ht="17.9" outlineLevel="0" r="13">
      <c r="A13" s="1" t="s">
        <v>36</v>
      </c>
      <c r="B13" s="2" t="n">
        <v>12</v>
      </c>
      <c r="C13" s="3" t="s">
        <v>5</v>
      </c>
      <c r="D13" s="4"/>
      <c r="E13" s="4"/>
      <c r="F13" s="4"/>
      <c r="G13" s="4"/>
      <c r="H13" s="4"/>
      <c r="I13" s="4"/>
      <c r="J13" s="4"/>
      <c r="K13" s="4"/>
      <c r="L13" s="4"/>
    </row>
    <row collapsed="false" customFormat="false" customHeight="false" hidden="false" ht="17.9" outlineLevel="0" r="14">
      <c r="A14" s="1" t="s">
        <v>37</v>
      </c>
      <c r="B14" s="5" t="n">
        <v>0.0038</v>
      </c>
      <c r="C14" s="3" t="s">
        <v>21</v>
      </c>
      <c r="D14" s="4"/>
      <c r="E14" s="4"/>
      <c r="F14" s="4"/>
      <c r="G14" s="4"/>
      <c r="H14" s="4"/>
      <c r="I14" s="4"/>
      <c r="J14" s="4"/>
      <c r="K14" s="4"/>
      <c r="L14" s="4"/>
    </row>
  </sheetData>
  <printOptions headings="false" gridLines="false" gridLinesSet="true" horizontalCentered="false" verticalCentered="false"/>
  <pageMargins left="0.7875" right="0.7875" top="1.025" bottom="1.025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7905</TotalTime>
  <Application>LibreOffice/4.0.3.3$Windows_x86 LibreOffice_project/0eaa50a932c8f2199a615e1eb30f7ac74279539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2014-03-21T14:43:08.97Z</dcterms:created>
  <dc:creator>Martin Kirstein</dc:creator>
  <cp:lastModifiedBy>Martin Kirstein</cp:lastModifiedBy>
  <dcterms:modified xsi:type="dcterms:W3CDTF">2014-04-03T08:15:41.89Z</dcterms:modified>
  <cp:revision>19</cp:revision>
</cp:coreProperties>
</file>